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Игнатова\Documents\"/>
    </mc:Choice>
  </mc:AlternateContent>
  <bookViews>
    <workbookView xWindow="-120" yWindow="-120" windowWidth="29040" windowHeight="15840" firstSheet="2" activeTab="2"/>
  </bookViews>
  <sheets>
    <sheet name="1. Благоустройство " sheetId="33" r:id="rId1"/>
    <sheet name="2.Коммунальная инфраструкту " sheetId="28" r:id="rId2"/>
    <sheet name="3.Комфортное жилье " sheetId="35" r:id="rId3"/>
    <sheet name="4.Окружающая среда  " sheetId="34" r:id="rId4"/>
    <sheet name="5. Переселение граждан" sheetId="36" r:id="rId5"/>
    <sheet name="7.РП &quot;МКИ&quot; " sheetId="25" r:id="rId6"/>
    <sheet name="6.РП &quot;ФКГС&quot; " sheetId="31" r:id="rId7"/>
    <sheet name="8.Содержание территорий" sheetId="6" r:id="rId8"/>
    <sheet name="9.Коммунальное хозяйство" sheetId="7" r:id="rId9"/>
    <sheet name="10.Городские леса" sheetId="8" r:id="rId10"/>
    <sheet name="11.Городское развитие " sheetId="24" r:id="rId11"/>
    <sheet name="12.Зеленые насаждения" sheetId="10" r:id="rId12"/>
    <sheet name="13.Региональны проект&quot; МКИ&quot; (2)" sheetId="26" r:id="rId13"/>
    <sheet name="Лист1" sheetId="32" r:id="rId14"/>
  </sheets>
  <definedNames>
    <definedName name="_xlnm._FilterDatabase" localSheetId="0" hidden="1">'1. Благоустройство '!$A$1:$X$425</definedName>
    <definedName name="_xlnm._FilterDatabase" localSheetId="9" hidden="1">'10.Городские леса'!$A$10:$AQ$11</definedName>
    <definedName name="_xlnm._FilterDatabase" localSheetId="10" hidden="1">'11.Городское развитие '!$A$2:$N$24</definedName>
    <definedName name="_xlnm._FilterDatabase" localSheetId="11" hidden="1">'12.Зеленые насаждения'!$A$10:$AQ$11</definedName>
    <definedName name="_xlnm._FilterDatabase" localSheetId="12" hidden="1">'13.Региональны проект" МКИ" (2)'!$A$10:$AQ$11</definedName>
    <definedName name="_xlnm._FilterDatabase" localSheetId="1" hidden="1">'2.Коммунальная инфраструкту '!$A$1:$R$249</definedName>
    <definedName name="_xlnm._FilterDatabase" localSheetId="2" hidden="1">'3.Комфортное жилье '!$A$1:$M$160</definedName>
    <definedName name="_xlnm._FilterDatabase" localSheetId="3" hidden="1">'4.Окружающая среда  '!$A$1:$X$187</definedName>
    <definedName name="_xlnm._FilterDatabase" localSheetId="4" hidden="1">'5. Переселение граждан'!$A$1:$M$128</definedName>
    <definedName name="_xlnm._FilterDatabase" localSheetId="6" hidden="1">'6.РП "ФКГС" '!$A$1:$R$62</definedName>
    <definedName name="_xlnm._FilterDatabase" localSheetId="5" hidden="1">'7.РП "МКИ" '!$A$1:$R$15</definedName>
    <definedName name="_xlnm._FilterDatabase" localSheetId="7" hidden="1">'8.Содержание территорий'!$A$1:$R$37</definedName>
    <definedName name="_xlnm._FilterDatabase" localSheetId="8" hidden="1">'9.Коммунальное хозяйство'!$A$10:$AQ$11</definedName>
    <definedName name="_xlnm.Print_Titles" localSheetId="10">'11.Городское развитие '!$12:$12</definedName>
    <definedName name="километр" localSheetId="0">#REF!</definedName>
    <definedName name="километр" localSheetId="9">#REF!</definedName>
    <definedName name="километр" localSheetId="10">#REF!</definedName>
    <definedName name="километр" localSheetId="11">#REF!</definedName>
    <definedName name="километр" localSheetId="12">#REF!</definedName>
    <definedName name="километр" localSheetId="1">#REF!</definedName>
    <definedName name="километр" localSheetId="2">#REF!</definedName>
    <definedName name="километр" localSheetId="3">#REF!</definedName>
    <definedName name="километр" localSheetId="4">#REF!</definedName>
    <definedName name="километр" localSheetId="6">#REF!</definedName>
    <definedName name="километр" localSheetId="5">#REF!</definedName>
    <definedName name="километр" localSheetId="7">#REF!</definedName>
    <definedName name="километр" localSheetId="8">#REF!</definedName>
    <definedName name="километр">#REF!</definedName>
    <definedName name="_xlnm.Print_Area" localSheetId="0">'1. Благоустройство '!$A$1:$N$427</definedName>
    <definedName name="_xlnm.Print_Area" localSheetId="9">'10.Городские леса'!$A$1:$N$17</definedName>
    <definedName name="_xlnm.Print_Area" localSheetId="10">'11.Городское развитие '!$A$1:$O$24</definedName>
    <definedName name="_xlnm.Print_Area" localSheetId="11">'12.Зеленые насаждения'!$A$1:$N$13</definedName>
    <definedName name="_xlnm.Print_Area" localSheetId="12">'13.Региональны проект" МКИ" (2)'!$A$1:$M$12</definedName>
    <definedName name="_xlnm.Print_Area" localSheetId="1">'2.Коммунальная инфраструкту '!$A$1:$N$251</definedName>
    <definedName name="_xlnm.Print_Area" localSheetId="2">'3.Комфортное жилье '!$A$1:$M$162</definedName>
    <definedName name="_xlnm.Print_Area" localSheetId="3">'4.Окружающая среда  '!$A$1:$N$149</definedName>
    <definedName name="_xlnm.Print_Area" localSheetId="6">'6.РП "ФКГС" '!$A$1:$X$62</definedName>
    <definedName name="_xlnm.Print_Area" localSheetId="5">'7.РП "МКИ" '!$A$1:$N$15</definedName>
    <definedName name="_xlnm.Print_Area" localSheetId="7">'8.Содержание территорий'!$A$1:$M$39</definedName>
    <definedName name="_xlnm.Print_Area" localSheetId="8">'9.Коммунальное хозяйство'!$A$1:$N$18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0" l="1"/>
  <c r="H17" i="34"/>
  <c r="I17" i="34" l="1"/>
  <c r="J17" i="34"/>
  <c r="K22" i="34"/>
  <c r="K17" i="34" s="1"/>
  <c r="M12" i="35" l="1"/>
  <c r="L12" i="35"/>
  <c r="K12" i="35"/>
  <c r="I12" i="28" l="1"/>
  <c r="L32" i="28"/>
  <c r="K36" i="28"/>
  <c r="L43" i="28"/>
  <c r="L50" i="28"/>
  <c r="K83" i="28"/>
  <c r="K91" i="28"/>
  <c r="H333" i="33" l="1"/>
  <c r="K29" i="31" l="1"/>
  <c r="L12" i="31" l="1"/>
  <c r="J129" i="28"/>
  <c r="I412" i="33"/>
  <c r="I189" i="33"/>
  <c r="J189" i="33"/>
  <c r="H189" i="33"/>
  <c r="H12" i="10" l="1"/>
  <c r="H12" i="35"/>
  <c r="K12" i="31"/>
  <c r="J119" i="36"/>
  <c r="I119" i="36"/>
  <c r="H119" i="36"/>
  <c r="M118" i="36"/>
  <c r="L118" i="36"/>
  <c r="K118" i="36"/>
  <c r="J118" i="36"/>
  <c r="I118" i="36"/>
  <c r="H118" i="36"/>
  <c r="J98" i="36"/>
  <c r="I98" i="36"/>
  <c r="H98" i="36"/>
  <c r="M97" i="36"/>
  <c r="L97" i="36"/>
  <c r="K97" i="36"/>
  <c r="J97" i="36"/>
  <c r="I97" i="36"/>
  <c r="H97" i="36"/>
  <c r="H33" i="36"/>
  <c r="H25" i="36"/>
  <c r="K17" i="36"/>
  <c r="H17" i="36"/>
  <c r="M13" i="36"/>
  <c r="J12" i="36"/>
  <c r="I12" i="36"/>
  <c r="H12" i="36"/>
  <c r="M11" i="36"/>
  <c r="L11" i="36"/>
  <c r="K11" i="36"/>
  <c r="K10" i="36" s="1"/>
  <c r="J11" i="36"/>
  <c r="I11" i="36"/>
  <c r="H11" i="36"/>
  <c r="M10" i="36"/>
  <c r="K147" i="35" l="1"/>
  <c r="K146" i="35" s="1"/>
  <c r="H146" i="35"/>
  <c r="K115" i="35"/>
  <c r="K98" i="35"/>
  <c r="K11" i="35" s="1"/>
  <c r="J12" i="35"/>
  <c r="I12" i="35"/>
  <c r="M11" i="35"/>
  <c r="L11" i="35"/>
  <c r="M17" i="34" l="1"/>
  <c r="L17" i="34"/>
  <c r="M13" i="34"/>
  <c r="M12" i="34" s="1"/>
  <c r="L13" i="34"/>
  <c r="L12" i="34" s="1"/>
  <c r="K13" i="34"/>
  <c r="K12" i="34" s="1"/>
  <c r="J12" i="34"/>
  <c r="I12" i="34"/>
  <c r="H12" i="34"/>
  <c r="X11" i="34"/>
  <c r="W11" i="34"/>
  <c r="V11" i="34"/>
  <c r="U11" i="34"/>
  <c r="T11" i="34"/>
  <c r="S11" i="34"/>
  <c r="R11" i="34"/>
  <c r="Q11" i="34"/>
  <c r="P11" i="34"/>
  <c r="O11" i="34"/>
  <c r="N11" i="34"/>
  <c r="L17" i="33"/>
  <c r="M17" i="33"/>
  <c r="K17" i="33"/>
  <c r="J17" i="33"/>
  <c r="I17" i="33"/>
  <c r="H17" i="33"/>
  <c r="L412" i="33"/>
  <c r="M412" i="33"/>
  <c r="L361" i="33"/>
  <c r="M361" i="33"/>
  <c r="N361" i="33"/>
  <c r="O361" i="33"/>
  <c r="P361" i="33"/>
  <c r="Q361" i="33"/>
  <c r="R361" i="33"/>
  <c r="S361" i="33"/>
  <c r="T361" i="33"/>
  <c r="U361" i="33"/>
  <c r="V361" i="33"/>
  <c r="W361" i="33"/>
  <c r="X361" i="33"/>
  <c r="I361" i="33"/>
  <c r="J361" i="33"/>
  <c r="H361" i="33"/>
  <c r="I244" i="33"/>
  <c r="J244" i="33"/>
  <c r="H244" i="33"/>
  <c r="H309" i="33"/>
  <c r="K403" i="33"/>
  <c r="K361" i="33" s="1"/>
  <c r="K309" i="33"/>
  <c r="K305" i="33"/>
  <c r="K234" i="33"/>
  <c r="K239" i="33"/>
  <c r="L220" i="33"/>
  <c r="M220" i="33"/>
  <c r="J221" i="33"/>
  <c r="I221" i="33"/>
  <c r="H221" i="33"/>
  <c r="H220" i="33"/>
  <c r="K191" i="33"/>
  <c r="K189" i="33" s="1"/>
  <c r="K120" i="33"/>
  <c r="H120" i="33"/>
  <c r="L27" i="33"/>
  <c r="L25" i="33" s="1"/>
  <c r="M25" i="33"/>
  <c r="I25" i="33"/>
  <c r="H26" i="33"/>
  <c r="H25" i="33"/>
  <c r="K31" i="33"/>
  <c r="K25" i="33" s="1"/>
  <c r="K412" i="33"/>
  <c r="H412" i="33"/>
  <c r="M407" i="33"/>
  <c r="L407" i="33"/>
  <c r="K407" i="33"/>
  <c r="J407" i="33"/>
  <c r="I407" i="33"/>
  <c r="H407" i="33"/>
  <c r="M333" i="33"/>
  <c r="L333" i="33"/>
  <c r="K333" i="33"/>
  <c r="J333" i="33"/>
  <c r="I333" i="33"/>
  <c r="J220" i="33"/>
  <c r="I220" i="33"/>
  <c r="J190" i="33"/>
  <c r="I190" i="33"/>
  <c r="H190" i="33"/>
  <c r="M189" i="33"/>
  <c r="L189" i="33"/>
  <c r="M185" i="33"/>
  <c r="L185" i="33"/>
  <c r="K185" i="33"/>
  <c r="J185" i="33"/>
  <c r="I185" i="33"/>
  <c r="H185" i="33"/>
  <c r="M120" i="33"/>
  <c r="L120" i="33"/>
  <c r="J120" i="33"/>
  <c r="I120" i="33"/>
  <c r="J26" i="33"/>
  <c r="I26" i="33"/>
  <c r="J25" i="33"/>
  <c r="K13" i="33"/>
  <c r="K12" i="33" s="1"/>
  <c r="W12" i="33"/>
  <c r="W11" i="33" s="1"/>
  <c r="V12" i="33"/>
  <c r="V11" i="33" s="1"/>
  <c r="M12" i="33"/>
  <c r="J12" i="33"/>
  <c r="I12" i="33"/>
  <c r="H12" i="33"/>
  <c r="X11" i="33"/>
  <c r="U11" i="33"/>
  <c r="T11" i="33"/>
  <c r="S11" i="33"/>
  <c r="R11" i="33"/>
  <c r="Q11" i="33"/>
  <c r="P11" i="33"/>
  <c r="O11" i="33"/>
  <c r="N11" i="33"/>
  <c r="M11" i="34" l="1"/>
  <c r="K11" i="34"/>
  <c r="L11" i="34"/>
  <c r="M244" i="33"/>
  <c r="M11" i="33" s="1"/>
  <c r="K244" i="33"/>
  <c r="L244" i="33"/>
  <c r="L11" i="33" s="1"/>
  <c r="K220" i="33"/>
  <c r="K11" i="33" l="1"/>
  <c r="L11" i="6" l="1"/>
  <c r="K14" i="6"/>
  <c r="L128" i="28" l="1"/>
  <c r="M128" i="28"/>
  <c r="K128" i="28"/>
  <c r="I128" i="28"/>
  <c r="M12" i="31" l="1"/>
  <c r="M11" i="31" s="1"/>
  <c r="L11" i="31"/>
  <c r="K11" i="31"/>
  <c r="J12" i="31"/>
  <c r="H12" i="31"/>
  <c r="H14" i="24" l="1"/>
  <c r="H128" i="28" l="1"/>
  <c r="H129" i="28"/>
  <c r="I13" i="28"/>
  <c r="H13" i="28"/>
  <c r="H12" i="28"/>
  <c r="K29" i="6" l="1"/>
  <c r="J14" i="24" l="1"/>
  <c r="I14" i="24"/>
  <c r="M14" i="24" l="1"/>
  <c r="L14" i="24"/>
  <c r="K14" i="24"/>
  <c r="I129" i="28" l="1"/>
  <c r="J128" i="28"/>
  <c r="K121" i="28"/>
  <c r="K12" i="28"/>
  <c r="J13" i="28"/>
  <c r="M12" i="28"/>
  <c r="M11" i="28" s="1"/>
  <c r="J12" i="28"/>
  <c r="L12" i="28" l="1"/>
  <c r="L11" i="28" s="1"/>
  <c r="K11" i="28"/>
  <c r="M11" i="26" l="1"/>
  <c r="L11" i="26"/>
  <c r="K11" i="26"/>
  <c r="M11" i="25"/>
  <c r="L11" i="25"/>
  <c r="K11" i="25"/>
  <c r="K13" i="8" l="1"/>
  <c r="M11" i="6" l="1"/>
  <c r="K11" i="6" l="1"/>
  <c r="K21" i="24" l="1"/>
  <c r="M23" i="24"/>
  <c r="K23" i="24"/>
  <c r="N21" i="24"/>
  <c r="M21" i="24"/>
  <c r="L21" i="24"/>
  <c r="J21" i="24"/>
  <c r="I21" i="24"/>
  <c r="H21" i="24"/>
  <c r="M19" i="24"/>
  <c r="L19" i="24"/>
  <c r="L13" i="24" s="1"/>
  <c r="K19" i="24"/>
  <c r="M13" i="24" l="1"/>
  <c r="K13" i="24"/>
  <c r="J12" i="10" l="1"/>
  <c r="I12" i="10"/>
  <c r="M11" i="10"/>
  <c r="L11" i="10"/>
  <c r="K11" i="10"/>
  <c r="M11" i="8"/>
  <c r="L11" i="8"/>
  <c r="K11" i="8"/>
  <c r="M11" i="7"/>
  <c r="L11" i="7"/>
  <c r="K11" i="7"/>
</calcChain>
</file>

<file path=xl/sharedStrings.xml><?xml version="1.0" encoding="utf-8"?>
<sst xmlns="http://schemas.openxmlformats.org/spreadsheetml/2006/main" count="10527" uniqueCount="708">
  <si>
    <t>ПЛАН РЕАЛИЗАЦИИ</t>
  </si>
  <si>
    <t>комплекса проектных мероприятий "Благоустройство"</t>
  </si>
  <si>
    <t>муниципальной программы "Комфортный город" на 2025 г. и плановый период 2026-2027 гг.</t>
  </si>
  <si>
    <t>Код типа структурного элемента</t>
  </si>
  <si>
    <t>Код структурного элемента</t>
  </si>
  <si>
    <t>Код напарвления расходов</t>
  </si>
  <si>
    <t>Исполнитель структурного элемента/ мероприятия</t>
  </si>
  <si>
    <t>Структурный элемент муниципальной программы / направление расходов/ меропритяие</t>
  </si>
  <si>
    <t>Значение меропрятия (результата) структурного элемента муниципальной программы / срок достижения контрольных точек меропрятий</t>
  </si>
  <si>
    <t>Финансовое обеспечение по годам реализации, тыс. руб.</t>
  </si>
  <si>
    <t xml:space="preserve">Примечание </t>
  </si>
  <si>
    <t>По программе</t>
  </si>
  <si>
    <t>разница</t>
  </si>
  <si>
    <t>Наименование показателя</t>
  </si>
  <si>
    <t>Ед. изм.</t>
  </si>
  <si>
    <t>Год реализации</t>
  </si>
  <si>
    <t>2025 год</t>
  </si>
  <si>
    <t>2026 год</t>
  </si>
  <si>
    <t>2027 год</t>
  </si>
  <si>
    <t>х</t>
  </si>
  <si>
    <t>Всего по структурному элементу</t>
  </si>
  <si>
    <t>01</t>
  </si>
  <si>
    <t>45358</t>
  </si>
  <si>
    <t>Въездной знак "Калининград", расположенный в районе транспортной развязки на г. Зеленоградск</t>
  </si>
  <si>
    <t>Количество объектов</t>
  </si>
  <si>
    <t>ед.</t>
  </si>
  <si>
    <t>НЕ переходящие объекты</t>
  </si>
  <si>
    <t>МБУ "УКС"</t>
  </si>
  <si>
    <t>1</t>
  </si>
  <si>
    <t>0</t>
  </si>
  <si>
    <t>Заключение контракта на смр</t>
  </si>
  <si>
    <t>приемка акта вып.работ</t>
  </si>
  <si>
    <t>оплата работ</t>
  </si>
  <si>
    <t>85321</t>
  </si>
  <si>
    <t>Благоустройство территорий общего пользования</t>
  </si>
  <si>
    <t>Комплект документации</t>
  </si>
  <si>
    <t>МКУ "КСЗ"</t>
  </si>
  <si>
    <t>март</t>
  </si>
  <si>
    <t>июнь</t>
  </si>
  <si>
    <t>декабрь</t>
  </si>
  <si>
    <t>Благоустройство територии общего пользования в районе бастиона «Обертайх» (ул. Литовский вал, 5)</t>
  </si>
  <si>
    <t>0,00</t>
  </si>
  <si>
    <t xml:space="preserve">Благоустройство сквера по ул. Станочной - ул. Радищева </t>
  </si>
  <si>
    <t>Благоустройство территории общего пользования "Городские часы "Древо времени" (Часовые пояса") (ул. Шевченко)</t>
  </si>
  <si>
    <t>85332</t>
  </si>
  <si>
    <t>Субсидии некоммерческой организации Благотворительному Фонду «Благоустройство и Взаимопомощь» на реализацию инвестиционных проектов, одобренных на Совете по улучшению инвестиционного климата Калининградской области</t>
  </si>
  <si>
    <t>Строительство пешеходного моста через реку Новая Преголя в районе ул.В. Гюго в г. Калининграде</t>
  </si>
  <si>
    <t>85621</t>
  </si>
  <si>
    <t>Благоустройство территорий общественных кладбищ</t>
  </si>
  <si>
    <t>2</t>
  </si>
  <si>
    <t>ноябрь 2024</t>
  </si>
  <si>
    <t>85721</t>
  </si>
  <si>
    <t>85821</t>
  </si>
  <si>
    <t>Модернизация сетей наружного освещения</t>
  </si>
  <si>
    <t>Капитальный ремонт сетей наружного освещения вдоль пешеходной дорожки в парковой зоне по ул. Чкалова - ул. Каштановой аллее</t>
  </si>
  <si>
    <t>сентябрь</t>
  </si>
  <si>
    <t>май</t>
  </si>
  <si>
    <t>Капитальный ремонт сети наружного освещения по ул. Гаражной - Юношеской - Горького (сквер)</t>
  </si>
  <si>
    <t>январь</t>
  </si>
  <si>
    <t>Проектирование сетей наружного освещения</t>
  </si>
  <si>
    <t>Декабрь</t>
  </si>
  <si>
    <t>Разработка документации по модернизации сетей наружного освещения по ул. Докука и вдоль реки Голубой в г. Калининграде (Тропа здоровья) (мкр. Чкаловск)</t>
  </si>
  <si>
    <t>декабрь 2024</t>
  </si>
  <si>
    <t>Разработка проектной и рабочей документации по объекту "Устройство архитектурно-художественной подсветки въездного знака по Балтийскому шоссе в г. Калининграде"</t>
  </si>
  <si>
    <t>февраль</t>
  </si>
  <si>
    <t xml:space="preserve">февраль </t>
  </si>
  <si>
    <t>Сквер по ул. Флотской</t>
  </si>
  <si>
    <t>Благоустройство парка "Парк Каштановый" (1 этап)</t>
  </si>
  <si>
    <t>Заключение контракта на выполнение работ</t>
  </si>
  <si>
    <t>апрель</t>
  </si>
  <si>
    <t>комплекса проектных мероприятий "Комфортное жилье"</t>
  </si>
  <si>
    <t>03</t>
  </si>
  <si>
    <t>85131</t>
  </si>
  <si>
    <t>Благоустройство дворовых территорий</t>
  </si>
  <si>
    <t>КГХиС</t>
  </si>
  <si>
    <t>85234</t>
  </si>
  <si>
    <t>комплекса проектных мероприятий "Окружающая среда"</t>
  </si>
  <si>
    <t>04</t>
  </si>
  <si>
    <t>45359</t>
  </si>
  <si>
    <t>Система сбора первичной очистки фильтрата, образуемого от рекультивированного полигона твердых коммунальных отходов, расположенного по адресу Калининградская область, г. Калининград, ш. Балтийское (земельные участки с кадастровыми номерами 39:15:111201:68 и 9:15:111201:291), и его удаление в систему канализации или сброс фильтрата после очистки в водные объекты при соблюдении гигиенических нормативов</t>
  </si>
  <si>
    <t>96121</t>
  </si>
  <si>
    <t>Организация мест (площадок) для накопления твердых бытовых отходов</t>
  </si>
  <si>
    <t>02</t>
  </si>
  <si>
    <t>Строительство газовой котельной по ул. Берестяная в г. Калининграде</t>
  </si>
  <si>
    <t>Строительство газовой котельной по ул. Киевская в г. Калининграде и участков тепловой сети от котельной до границ вновь образованного земельного участка</t>
  </si>
  <si>
    <t>Строительство тепловой сети с целью переключения потребителей котельной по адресу ул. Молодой гвардии, 4 в г. Калининграде на централизованное теплоснабжение</t>
  </si>
  <si>
    <t>Реконструкция тепловой сети с целью переключения абонентов котельной ООО "ТПК "Балтптицепром" на газовую котельную по ул. Берестяная в г. Калининграде</t>
  </si>
  <si>
    <t>Строительство модульной котельной по ул. Барклая де Толли, 17 в г. Калининграде</t>
  </si>
  <si>
    <t>Строительство газовой котельной "Чкаловск" по ул. Докука в г. Калининграде с переключением на нее потребителей</t>
  </si>
  <si>
    <t>Техническое перевооружение с переводом на природный газ котельной, расположенной по адресу: г. Калининград, ул. Подп. Емельянова, 156б</t>
  </si>
  <si>
    <t>Строительство модульной котельной для обеспечения теплоснабжением многоквартирного жилого дома по ул. Ю. Гагарина, 41-45 и МАОУ СОШ № 2 по ул. Ю. Гагарина, 55 в г. Калининграде</t>
  </si>
  <si>
    <t>Строительство тепловой сети с целью переключения потребителей малой угольной котельной по адресу ул. Чувашская, 1а в г. Калининграде на централизованное теплоснабжение</t>
  </si>
  <si>
    <t>Реконструкция тепловой сети с целью переключения потребителей котельной по адресу ул. П. Морозова, 115Д в г. Калининграде на централизованное теплоснабжение</t>
  </si>
  <si>
    <t>Строительство тепловой сети с целью переключения потребителей угольной котельной по адресу ул. Аллея смелых, 152а в г. Калининграде на централизованное теплоснабжение</t>
  </si>
  <si>
    <t>Строительство газовой блочно-модульной котельной по ул. Энгельса, 51а в г. Калининграде</t>
  </si>
  <si>
    <t>Техническое перевооружение с переводом на природный газ котельной по проспекту Победы, 199 в г. Калининграде</t>
  </si>
  <si>
    <t>Реконструкция участка сети дождевой канализации диаметром 400 мм с устройством очистных сооружений по ул. Льва Толстого в г. Калининграде</t>
  </si>
  <si>
    <t>Реконструкция участка сети дождевой канализации диаметром 550 мм с устройством очистных сооружений по ул. Тельмана в г. Калининград</t>
  </si>
  <si>
    <t>Реконструкция участка сети дождевой канализации с устройством очистных сооружений по ул. Тургенева, ул. Герцена в г. Калининграде</t>
  </si>
  <si>
    <t>Реконструкция участка сети дождевой канализации диаметром 750 мм с устройством очистных сооружений по ул. Герцена в г. Калининграде</t>
  </si>
  <si>
    <t>Реконструкция участка сети дождевой канализации диаметром 450 мм с устройством очистных сооружений по ул. Колхозной в г. Калининграде</t>
  </si>
  <si>
    <t>Реконструкция участка сети дождевой канализации диаметром 700 мм с устройством очистных сооружений по ул. Колхозной в г. Калининграде</t>
  </si>
  <si>
    <t>Реконструкция участка сети дождевой канализации диаметром 600 мм с устройством очистных сооружений по ул. Льва Толстого в г. Калининграде</t>
  </si>
  <si>
    <t>Строительство сетей и сооружений дождевой канализации на территории в границах ул. Украинская-ул. Согласия-ул. Рассветная-ул. Горького в г. Калининграде (2 этап)</t>
  </si>
  <si>
    <t>Строительство осушительной сети на территории в границах ул. Украинская – ул. Согласия – ул. Рассветная – ул. Горького в г. Калининграде</t>
  </si>
  <si>
    <t>Реконструкция участка сети дождевой канализации по ул. Генерала Павлова в г. Калининграде</t>
  </si>
  <si>
    <t>Реконструкция участка сети дождевой канализации по ул. Тихорецкий тупик в г. Калининграде</t>
  </si>
  <si>
    <t>Реконструкция участка сети дождевой канализации по ул. Тихорецкой в г. Калининграде</t>
  </si>
  <si>
    <t>Реконструкция участка сети дождевой канализации по ул. Судостроительной в г. Калининграде</t>
  </si>
  <si>
    <t>Реконструкция участка сети дождевой канализации по ул. Октябрьской в г. Калининграде</t>
  </si>
  <si>
    <t>Реконструкция участка сети дождевой канализации диаметром 600 мм с устройством очистных сооружений по ул. Д. Донского (район детской областной больницы) в г. Калининграде</t>
  </si>
  <si>
    <t>Реконструкция участка сети дождевой канализации диаметром 750 мм с устройством очистных сооружений по ул. Д. Донского (район детской областной больницы) в г. Калининграде</t>
  </si>
  <si>
    <t>Реконструкция участка сети дождевой канализации диаметром 300 мм с устройством очистных сооружений по пр-ду Октябрьскому 2-му в г. Калининграде</t>
  </si>
  <si>
    <t>Реконструкция участка сети дождевой канализации диаметром 300 мм с устройством очистных сооружений по пр-ду Октябрьскому 1-му в г. Калининграде</t>
  </si>
  <si>
    <t>Реконструкция участка сети дождевой канализации диаметром 250 мм с устройством очистных сооружений по ул. Сержанта Колоскова (в районе магазина «Спар») в г. Калининграде</t>
  </si>
  <si>
    <t>Реконструкция участка сети дождевой канализации диаметром 600 мм с устройством очистных сооружений по ул. Генделя-ул. Брамса в г. Калининграде</t>
  </si>
  <si>
    <t>Реконструкция участка сети дождевой канализации диаметром 800 мм с устройством очистных сооружений по пр-кту Мира-ул. Гостиной в г. Калининграде</t>
  </si>
  <si>
    <t>Реконструкция участка сети дождевой канализации диаметром 500 мм с устройством очистных сооружений по пр-кту Советскому (ориентир жилой дом № 7) в г. Калининграде</t>
  </si>
  <si>
    <t>Строительство участка сети дождевой канализации по ул. Полецкого в районе домов № 101-110 в г. Калининграде</t>
  </si>
  <si>
    <t>Строительство сетей и сооружений водоотведения в мкр. Менделеево в г. Калининграде (1 очередь)</t>
  </si>
  <si>
    <t>45252</t>
  </si>
  <si>
    <t>45551</t>
  </si>
  <si>
    <t>45552</t>
  </si>
  <si>
    <t>45554</t>
  </si>
  <si>
    <t>45555</t>
  </si>
  <si>
    <t>45556</t>
  </si>
  <si>
    <t>45557</t>
  </si>
  <si>
    <t>45559</t>
  </si>
  <si>
    <t>45561</t>
  </si>
  <si>
    <t>45564</t>
  </si>
  <si>
    <t>45565</t>
  </si>
  <si>
    <t>45566</t>
  </si>
  <si>
    <t>45567</t>
  </si>
  <si>
    <t>45568</t>
  </si>
  <si>
    <t>45569</t>
  </si>
  <si>
    <t>45570</t>
  </si>
  <si>
    <t>45571</t>
  </si>
  <si>
    <t>45572</t>
  </si>
  <si>
    <t>45573</t>
  </si>
  <si>
    <t>45574</t>
  </si>
  <si>
    <t>45575</t>
  </si>
  <si>
    <t>45576</t>
  </si>
  <si>
    <t>45577</t>
  </si>
  <si>
    <t>45578</t>
  </si>
  <si>
    <t>45258</t>
  </si>
  <si>
    <t>комплекса процессных мероприятий "Содержание территорий общего пользования"</t>
  </si>
  <si>
    <t>Значение меропрятия (результата) структурного элемента муниципальной программы</t>
  </si>
  <si>
    <t>тыс. кв.м</t>
  </si>
  <si>
    <t>85311</t>
  </si>
  <si>
    <t>МБУ "Гидротехник"</t>
  </si>
  <si>
    <t>85312</t>
  </si>
  <si>
    <t>МБУ "Чистота"</t>
  </si>
  <si>
    <t>85314</t>
  </si>
  <si>
    <t>Содержание детских спортивных и игровых площадок</t>
  </si>
  <si>
    <t>69</t>
  </si>
  <si>
    <t>85324</t>
  </si>
  <si>
    <t>Количество единиц техники</t>
  </si>
  <si>
    <t>85511</t>
  </si>
  <si>
    <t>Протяженность системы водоотведения дренажных и поверхностных вод</t>
  </si>
  <si>
    <t>тыс. пог.м</t>
  </si>
  <si>
    <t>85512</t>
  </si>
  <si>
    <t>Отведение ливневых вод с территорий общего пользования</t>
  </si>
  <si>
    <t>Объем сточных вод</t>
  </si>
  <si>
    <t>тыс. куб.м</t>
  </si>
  <si>
    <t>85521</t>
  </si>
  <si>
    <t>85611</t>
  </si>
  <si>
    <t>Количество общественных кладбищ</t>
  </si>
  <si>
    <t>Содержание мест массового отдыха</t>
  </si>
  <si>
    <t>МБУ "Городские леса"</t>
  </si>
  <si>
    <t>Текущее содержание наружного освещения</t>
  </si>
  <si>
    <t>Количество светоточек</t>
  </si>
  <si>
    <t>Демонтаж самовольных построек капитального характера</t>
  </si>
  <si>
    <t xml:space="preserve">Площадь территорий </t>
  </si>
  <si>
    <t>КМК</t>
  </si>
  <si>
    <t>85313</t>
  </si>
  <si>
    <t>КпСП</t>
  </si>
  <si>
    <t>Праздничное оформление территорий города</t>
  </si>
  <si>
    <t>Количество мероприятий</t>
  </si>
  <si>
    <t>Эксплуатация и содержание системы ливневой канализации</t>
  </si>
  <si>
    <t>119</t>
  </si>
  <si>
    <t>2049</t>
  </si>
  <si>
    <t>Поддержание нормативного состояния имущества и обновление материально-технической базы учреждений, осуществляющих организацию ливневых стоков</t>
  </si>
  <si>
    <t>МБУ "Ландшафтные парки"</t>
  </si>
  <si>
    <t>Количество парков</t>
  </si>
  <si>
    <t>Поддержание нормативного состояния имущества и обновление материально-технической базы в целях обустройства мест массового отдыха</t>
  </si>
  <si>
    <t>Демонтаж самовольно возведенных некапитальных объектов, сооружений</t>
  </si>
  <si>
    <t>МКУ "КСЗ", МБУ "Чистота"</t>
  </si>
  <si>
    <t>комплекса процессных мероприятий "Коммунальное хозяйство"</t>
  </si>
  <si>
    <t>85211</t>
  </si>
  <si>
    <t>Схема теплоснабжения</t>
  </si>
  <si>
    <t>85212</t>
  </si>
  <si>
    <t>Содержание объектов газоснабжения</t>
  </si>
  <si>
    <t xml:space="preserve">Протяженность </t>
  </si>
  <si>
    <t>км</t>
  </si>
  <si>
    <t>85213</t>
  </si>
  <si>
    <t>Схема водоснабжения и водоотведения</t>
  </si>
  <si>
    <t>85232</t>
  </si>
  <si>
    <t>МП "Калининградтеплосеть"</t>
  </si>
  <si>
    <t>Капитальный ремонт переданного в пользование муниципального имущества</t>
  </si>
  <si>
    <t>85233</t>
  </si>
  <si>
    <t>Содержание встроенных в многоквартирные дома угольных котельных</t>
  </si>
  <si>
    <t>4</t>
  </si>
  <si>
    <t>комплекса процессных мероприятий "Городские леса"</t>
  </si>
  <si>
    <t>84712</t>
  </si>
  <si>
    <t>Организация использования, охраны, защиты и воспроизводства городских лесов</t>
  </si>
  <si>
    <t>Площадь</t>
  </si>
  <si>
    <t>га</t>
  </si>
  <si>
    <t>Поддержание нормативного состояния имущества и обновление материально-технической базы учреждений в целях организации использования, охраны, защиты и воспроизводства городских лесов</t>
  </si>
  <si>
    <t>84722</t>
  </si>
  <si>
    <t>94211</t>
  </si>
  <si>
    <t>Подготовка документов территориального планирования, документации по планировке территории</t>
  </si>
  <si>
    <t>94212</t>
  </si>
  <si>
    <t>КГРиЦ</t>
  </si>
  <si>
    <t>Поддержание нормативного состояния имущества и обновление материальной базы учреждений в целях реализацией инвестиционных проектов</t>
  </si>
  <si>
    <t>Управление реализацией инвестиционных проектов</t>
  </si>
  <si>
    <t>05</t>
  </si>
  <si>
    <t>85411</t>
  </si>
  <si>
    <t>Содержание зеленых насаждений, расположенных на территориях общего пользования</t>
  </si>
  <si>
    <t>Количество насаждений</t>
  </si>
  <si>
    <t>85421</t>
  </si>
  <si>
    <t>Озеленение территорий</t>
  </si>
  <si>
    <t>ед</t>
  </si>
  <si>
    <t>Заключение контракта на СМР</t>
  </si>
  <si>
    <t>Приемка акта вып.работ СМР</t>
  </si>
  <si>
    <t>Оплата работ СМР</t>
  </si>
  <si>
    <t>октябрь</t>
  </si>
  <si>
    <t>ноябрь</t>
  </si>
  <si>
    <t>июль</t>
  </si>
  <si>
    <t>август</t>
  </si>
  <si>
    <t>Строительство газовой котельной "Цепрусс" с переключением на нее многоквартирных жилых домов</t>
  </si>
  <si>
    <t>завершение работ СМР</t>
  </si>
  <si>
    <t>Строительство тепловой сети с целью переключения потребителей котельной по адресу ул. Летняя, 50а в г. Калининграде на централизованное теплоснабжение</t>
  </si>
  <si>
    <t>Строительство тепловой сети с целью переключения потребителей котельной АО "Молоко" в г. Калининграде на централизованное теплоснабжение</t>
  </si>
  <si>
    <t>Строительство тепловой сети с целью переключения потребителей котельной по адресу ул. П. Морозова, 146-156в г. Калининграде на централизованное теплоснабжение</t>
  </si>
  <si>
    <t>Строительство тепловой сети с целью переключения МКД по ул. Коммунистической, 46 а-г на централизованное теплоснабжение</t>
  </si>
  <si>
    <t xml:space="preserve">Март </t>
  </si>
  <si>
    <t>Приемка выполненных работ</t>
  </si>
  <si>
    <t>Сентябрь</t>
  </si>
  <si>
    <t>Оплата работ</t>
  </si>
  <si>
    <t>Октябрь</t>
  </si>
  <si>
    <t>Приемка акта вып.работ</t>
  </si>
  <si>
    <t>Ноябрь</t>
  </si>
  <si>
    <t>Заключение контракта на пд</t>
  </si>
  <si>
    <t xml:space="preserve">Выполнение комплекса инженерно-геодезических изысканий (топографическая съемка с проверкой полноты планов в организациях эксплуатирующих инженерные сети, подеревная съемка с перечетной ведомостью зеленых насаждений) </t>
  </si>
  <si>
    <t xml:space="preserve">заключение контракта </t>
  </si>
  <si>
    <t>подписание акта выполненных работ</t>
  </si>
  <si>
    <t>заключение контракта на выполнение работ</t>
  </si>
  <si>
    <t>приемка выполненных работ</t>
  </si>
  <si>
    <t>Адресная материальная помощь гражданам в целях устройства индивидуального квартирного источника тепловой энергии</t>
  </si>
  <si>
    <t>проспект Победы, д. 18</t>
  </si>
  <si>
    <t>подписание акта приемочной комиссии о завершении переустройства и (или) перепланировки помещения</t>
  </si>
  <si>
    <t xml:space="preserve">перечисление адресной материальной помощи </t>
  </si>
  <si>
    <t>проспект Мира, д. 77-79</t>
  </si>
  <si>
    <t>ул. Марш. Новикова, д. 26-30</t>
  </si>
  <si>
    <t>Обустройство мест захоронения п. Медведевка</t>
  </si>
  <si>
    <t>Капитальный ремонт сети наружного освещения в сквере Героев спецназа ФСБ в г. Калининграде</t>
  </si>
  <si>
    <t>Технологическое присоединение</t>
  </si>
  <si>
    <t>июнь 2022</t>
  </si>
  <si>
    <t>чел.</t>
  </si>
  <si>
    <t>Количество переселяемых граждан</t>
  </si>
  <si>
    <t>Расселяемая площадь</t>
  </si>
  <si>
    <t>Расселение непригодных жилых помещений</t>
  </si>
  <si>
    <t>Оплата контракта</t>
  </si>
  <si>
    <t>Заключение контракта</t>
  </si>
  <si>
    <t>КМИиЗР</t>
  </si>
  <si>
    <t>85111</t>
  </si>
  <si>
    <t>Улучшение качества оказания муниципальных услуг в целях обустройства мест массового отдыха</t>
  </si>
  <si>
    <t>МБУ "Дирекция ландшафтных парков"</t>
  </si>
  <si>
    <t>декабрь (1 этап)</t>
  </si>
  <si>
    <t>декабрь (2 этап)</t>
  </si>
  <si>
    <t>заключение договоров на оказание услуг по разработке ПСД и на выполнение работ</t>
  </si>
  <si>
    <t>Контейнерная площадка ул. Интернациональная, 60-62</t>
  </si>
  <si>
    <t>Развитие коммунальной инфраструктуры</t>
  </si>
  <si>
    <t>Организация стоков ливневых вод</t>
  </si>
  <si>
    <t>Создание комфортной городской среды</t>
  </si>
  <si>
    <t xml:space="preserve">декабрь </t>
  </si>
  <si>
    <t xml:space="preserve">План реализации </t>
  </si>
  <si>
    <t xml:space="preserve">Код типа  структур-ного элемента </t>
  </si>
  <si>
    <t xml:space="preserve">Код   структурного элемента </t>
  </si>
  <si>
    <t>Код направления расходов (Доп КР)</t>
  </si>
  <si>
    <t>Исполнитель структурного элемента /мероприятия</t>
  </si>
  <si>
    <t>Структурный элемент МП/мероприятие/объекты мероприятий /контрольные точки</t>
  </si>
  <si>
    <t>Значение показателя мероприятия (результата) структурного элемента МП/ объекта мероприятия/ контрольных точек</t>
  </si>
  <si>
    <t>Финансовое обеспечениепо годам реализации, тыс.руб.</t>
  </si>
  <si>
    <t xml:space="preserve">Наименование показателя </t>
  </si>
  <si>
    <t>×</t>
  </si>
  <si>
    <t>кв.м.</t>
  </si>
  <si>
    <t>Приобретение (выкуп) помещений в целях расселения граждан из аварийного жилищного фонда</t>
  </si>
  <si>
    <t>Выплата возмещения за расселяемые помещения дома по ул. Бойко, д. 13</t>
  </si>
  <si>
    <t>Вступление в силу решения суда об изъятии помещения, выплате возмещения за изымаемое помещение</t>
  </si>
  <si>
    <t>Выплата возмещения собственникам помещений</t>
  </si>
  <si>
    <t>Выплата возмещения за расселяемые помещения дома по ул. Нансена, д. 1а</t>
  </si>
  <si>
    <t>Приемка жилых помещений, переселение граждан</t>
  </si>
  <si>
    <t>Предоставление жилых помещений для расселения аварийного дома в мкр. Совхозный, д. 29</t>
  </si>
  <si>
    <t>Предоставление жилого помещения</t>
  </si>
  <si>
    <t>ул. Грибная, д. 5-7</t>
  </si>
  <si>
    <t>ул. Окская, д. 12, кв. 2</t>
  </si>
  <si>
    <t>ул. Клинская, д. 24, кв. 2</t>
  </si>
  <si>
    <t>комплекса процессных мероприятий "Городское развитие"</t>
  </si>
  <si>
    <t>муниципальной программы "Комфортный город" на 2025 г. и плановый период 2026 - 2027 гг.</t>
  </si>
  <si>
    <t>Код нап- равления расходов</t>
  </si>
  <si>
    <t xml:space="preserve">Исполнитель структурного элемента/ мероприятия </t>
  </si>
  <si>
    <t>Структурный элемент муниципальной программы/направление расходов/мероприятие</t>
  </si>
  <si>
    <t>Значение мероприятия (результата) структурного элемента муниципальной программы</t>
  </si>
  <si>
    <t>Сумма финансового обеспечения по годам реализации, тыс. руб.</t>
  </si>
  <si>
    <t>Плановое значение</t>
  </si>
  <si>
    <t xml:space="preserve">2025 год </t>
  </si>
  <si>
    <t xml:space="preserve">2026 год </t>
  </si>
  <si>
    <t>шт.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</si>
  <si>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в г. Калининграде</t>
  </si>
  <si>
    <t>Оценка рыночной стоимости права на заключение договора о комплексном развитии  территорий в г. Калининграде</t>
  </si>
  <si>
    <t>CD-диск</t>
  </si>
  <si>
    <t>Выполнение работ по ведению цифрового дежурного плана и цифровой картографической основы городского округа «Город Калининград»</t>
  </si>
  <si>
    <t>Количество сопровождаемых проектов</t>
  </si>
  <si>
    <t>Деятельность в области  инженерных изысканий, инженерно-технического проектирования, 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</si>
  <si>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 xml:space="preserve">КГХиС             </t>
  </si>
  <si>
    <t>Колиество учреждений</t>
  </si>
  <si>
    <t>Ремонт и приведение в нормативное состояние кабинетов в административном здании МБУ "Управление капитального строительства"</t>
  </si>
  <si>
    <t>Приложение № 1
к приказу комитета городского хозяйства и  строительства
администрации городского округа 
«Город Калининград»
от «____» _________ 202__ г.  №____</t>
  </si>
  <si>
    <t>Приложение № 2
к приказу комитета городского хозяйства и  строительства
администрации городского округа 
«Город Калининград»
от «____» _________ 202__ г.  №____</t>
  </si>
  <si>
    <t>Приложение № 4
к приказу комитета городского хозяйства и  строительства
администрации городского округа 
«Город Калининград»
от «____» _________ 202__ г.  №____</t>
  </si>
  <si>
    <t xml:space="preserve">Приложение № 5 к приказу комитета городского хозяйства и строительства от "___"__________2025г. № ____     </t>
  </si>
  <si>
    <t>Приложение № 6
к приказу комитета городского хозяйства и  строительства
администрации городского округа 
«Город Калининград»
от «____» _________ 202__ г.  №____</t>
  </si>
  <si>
    <t>Приложение № 7
к приказу комитета городского хозяйства и  строительства
администрации городского округа 
«Город Калининград»
от «____» _________ 202__ г.  №____</t>
  </si>
  <si>
    <t>Приложение № 8
к приказу комитета городского хозяйства и  строительства
администрации городского округа 
«Город Калининград»
от «____» _________ 202__ г.  №____</t>
  </si>
  <si>
    <t>Приложение № 10
к приказу комитета городского хозяйства и  строительства
администрации городского округа 
«Город Калининград»
от «____» _________ 202__ г.  №____</t>
  </si>
  <si>
    <t>Приложение № 11
к приказу комитета городского хозяйства и  строительства
администрации городского округа 
«Город Калининград»
от «____» _________ 202__ г.  №____</t>
  </si>
  <si>
    <t>Код направления расходов</t>
  </si>
  <si>
    <t>Количество единиц техники и оборудования</t>
  </si>
  <si>
    <t>200</t>
  </si>
  <si>
    <t xml:space="preserve">* </t>
  </si>
  <si>
    <t>уточнение адресного списка объектов по итогам прохождения контрольной точки - в октябре предыдущего года по итогам подготовки КГРиЦ проектных решений, согласованных ресурсоснабжающими организациями</t>
  </si>
  <si>
    <t>Октябрь *</t>
  </si>
  <si>
    <t>Территория общего пользования, прилегающая к озеру Верхнему, в районе дома № 75 по ул. Курортной</t>
  </si>
  <si>
    <t>приемка работ</t>
  </si>
  <si>
    <t>октябрь 2024</t>
  </si>
  <si>
    <t>сентябрь 2024</t>
  </si>
  <si>
    <t>подведение итогов голосования в 2026 году (для объектов благоустройства 2027 года)</t>
  </si>
  <si>
    <t>завершение работ, ввод объекта в эксплуатацию</t>
  </si>
  <si>
    <t>Выполнение работ по благоустройству входной группы общественного кладбища по пр-кту Мира</t>
  </si>
  <si>
    <t>Технологическое присоединение для электроснабжения общественного туалета, расположенного на наб. Адм. Трибуца</t>
  </si>
  <si>
    <t>оплата за технологическое присоединение</t>
  </si>
  <si>
    <t>заключение контракта на псд</t>
  </si>
  <si>
    <t xml:space="preserve">Разработка проектной документации по обустройству наружного освещения от жилого комплекса «Белый сад» и многоквартирного дома № 70 по ул. Летняя до МАОУ СОШ № 46 по ул. Летняя, 48 </t>
  </si>
  <si>
    <t>Разработка проектной документации по модернизации наружного освещения по ул. Большая окружная 3-я (от ул. Горького до ул. Клары Цеткин)</t>
  </si>
  <si>
    <t xml:space="preserve">Разработка рабочей документации по обустройству наружного освещения на территории общего пользования пешеходной дорожки вдоль канала
от ул. Каштановая аллея, 173 до ул. Каштановая аллея, 177 </t>
  </si>
  <si>
    <t>Комплект документации в отношении выявленных бесхозных объектов</t>
  </si>
  <si>
    <t xml:space="preserve">Капитальный ремонт исполнительных и питательных пунктов сети наружного освещения городского округа "Город Калининград" </t>
  </si>
  <si>
    <t>Количество питательных пунктов</t>
  </si>
  <si>
    <t>комплекса проектных мероприятий "Коммунальная инфраструктура и организация стоков ливневых вод"</t>
  </si>
  <si>
    <t>453**</t>
  </si>
  <si>
    <t>заключение контракта на разработку ПСД (раздел ПЗУ)</t>
  </si>
  <si>
    <t>завершение работ по разработке ПСД</t>
  </si>
  <si>
    <t>Технологическое присоединение к электрическим сетям объекта: "Наружное освещение, насосное оборудование" 
(ул. Правая Набережная, 25а)</t>
  </si>
  <si>
    <t>Капитальный ремонт сети наружного освещения городского округа "Город Калининград" в 2026-2027 гг.</t>
  </si>
  <si>
    <t>Обустройство места массового отдыха (пруд Голубые озера), в том числе разработка проектно-сметной документации</t>
  </si>
  <si>
    <t>заключение контракта на разработку псд</t>
  </si>
  <si>
    <t>Количество квартир</t>
  </si>
  <si>
    <t>Контейнерная площадка ул. Лесопильная, 68</t>
  </si>
  <si>
    <t>Контейнерная площадка ул. Герцена, 1 Е. 1 Ж, 1 З</t>
  </si>
  <si>
    <t>Контейнерная площадка ул. подп. Емельянова, 80</t>
  </si>
  <si>
    <t>формирование адресного перечня объектов на 2026 год</t>
  </si>
  <si>
    <t>формирование адресного перечня объектов на 2027 год</t>
  </si>
  <si>
    <t>Контейнерная площадка ул. Литовский вал, 89 А</t>
  </si>
  <si>
    <t>Контейнерная площадка пер. Иртышский, 4</t>
  </si>
  <si>
    <t>Контейнерная площадка ул. Космическая, 36</t>
  </si>
  <si>
    <t>Контейнерная площадка  ул. Сызранская (пер. Арзамасский, 8 А)</t>
  </si>
  <si>
    <t>Контейнерная площадка ул. Судостроительная, 45 (подьездной путь)</t>
  </si>
  <si>
    <t>Контейнерные площадки (адреса на уточнении)</t>
  </si>
  <si>
    <t>И4</t>
  </si>
  <si>
    <t>МКУ "КСЗ"
МБУ "Городские леса"</t>
  </si>
  <si>
    <t>Количество присоединенных объектов</t>
  </si>
  <si>
    <t xml:space="preserve">Получение гос. экспертизы </t>
  </si>
  <si>
    <t>Завершение работ по разработке ПСД</t>
  </si>
  <si>
    <t xml:space="preserve">Количество объектов </t>
  </si>
  <si>
    <t>Строительство газовой котельной "Прибрежная" по ул. Заводская 
в г. Калининграде с переключением на нее потребителей</t>
  </si>
  <si>
    <t>Строительство тепловой сети с целью подключения ЦТП "Парусная" 
по ул. Казанской в г. Калининграде</t>
  </si>
  <si>
    <t>Количество комплектов проектной документации</t>
  </si>
  <si>
    <t>Количество комплектов документации</t>
  </si>
  <si>
    <t>Содержание территории городского округа</t>
  </si>
  <si>
    <t>Уборка и санитарное содержание территорий общего пользования</t>
  </si>
  <si>
    <t>Поддержание нормативного состояния имущества и обновление материально-технической базы учреждений в целях содержания территории общего пользования</t>
  </si>
  <si>
    <t>Предоставление жилых помещений  в целях расселения граждан из аварийного жилищного фонда</t>
  </si>
  <si>
    <t>Количество утилизированного брошенного транспорта</t>
  </si>
  <si>
    <t>Количество перемещенного брошенного транспорта</t>
  </si>
  <si>
    <t>Количество пляжей</t>
  </si>
  <si>
    <t>Количество учреждений</t>
  </si>
  <si>
    <t>Содержание территорий общественных кладбищ</t>
  </si>
  <si>
    <t>Демонтаж рекламных конструкций и иных материалов рекламного характера</t>
  </si>
  <si>
    <t>Осуществление мероприятий по рекультивации земельных участков</t>
  </si>
  <si>
    <t>Ведение цифрового дежурного плана и цифровой картографической основы</t>
  </si>
  <si>
    <t>проведение мероприятий по отбору дворовых территорий для формирования адресного перечня на 2026 год</t>
  </si>
  <si>
    <t>Благоустройство дворовых территорий в 2026 году</t>
  </si>
  <si>
    <t>Благоустройство дворовых территорий в 2027 году</t>
  </si>
  <si>
    <t>проведение мероприятий по отбору дворовых территорий для формирования адресного перечня на 2027 год</t>
  </si>
  <si>
    <t xml:space="preserve">ноябрь </t>
  </si>
  <si>
    <t>регионального проекта "Формирование комфортной городской среды"</t>
  </si>
  <si>
    <t>комплекса процессных мероприятий "Зеленые насаждения"</t>
  </si>
  <si>
    <t>Благоустройство парка "парк Каштановый" (2 этап)</t>
  </si>
  <si>
    <t xml:space="preserve">Благоустройство сквера "Семейный" (ул. Яналова - ул. Каштановая аллея) </t>
  </si>
  <si>
    <t xml:space="preserve">Работы по устройству тротуара на территории сквера по ул.Строительной в г.Калининграде </t>
  </si>
  <si>
    <t>Выполнение работ по устройству тротуаров на территории набережной Генерала Карбышева в г. Калининграде</t>
  </si>
  <si>
    <t>Дополнительные работы по объекту «Благоустройство территории земельных участков в границах улиц Пролетарская – Ракитная – ручей Парковый – Горького в городе Калининграде» (1 этап)</t>
  </si>
  <si>
    <t>Работы по благоустройству территории общего пользования в районе д. 19 по ул. Береговой в г. Калининграде (дополнительные работы)</t>
  </si>
  <si>
    <t>Благоустройство территрории набережной Петра Великого (1 этап)</t>
  </si>
  <si>
    <t>заключение контракта на товар</t>
  </si>
  <si>
    <t>приемка товара</t>
  </si>
  <si>
    <t>оплата товара</t>
  </si>
  <si>
    <t>Выполнение работ по благоустройству территории общего пользования, прилегающей к озеру Летнее в г. Калининграде (Устройство настила из террасной доски у водоёма)</t>
  </si>
  <si>
    <t>февраль 2024</t>
  </si>
  <si>
    <t>Обустройство мангальной площадки на территории общего пользования, расположенной в районе озера Карповского в мкр. Прегольском</t>
  </si>
  <si>
    <t>Обустройство мангальной площадки на территории общего пользования, расположенной между озером Форелевым и Ушаковским заливом в г. Калининграде</t>
  </si>
  <si>
    <t>Капитальный ремонт сети наружного освещения по ул. Краснооктябрьская в городе Калининграде</t>
  </si>
  <si>
    <t>Капитальный ремонт сети наружного освещения по ул. Черняховского в городе Калининграде</t>
  </si>
  <si>
    <t>Технологическое присоединение необходимо для электроснабжения объекта: Наружное освещение, архитектурная подсветка (ПП-103), расположенного по адресу: Калининград г, ул. Театральная, сквер Мать-Россия</t>
  </si>
  <si>
    <t>Технологическое присоединение к электрическим сетям объекта "ПП-103, нарежное освещение, архитектурная подсветка", расположенного по  адресу: г.Калининград, ул.Театральная, сквер Мать-Россия, ПП-103</t>
  </si>
  <si>
    <t xml:space="preserve">Топографическая съемка </t>
  </si>
  <si>
    <t>Топографическая съемка, восстановление (переоформление) документов</t>
  </si>
  <si>
    <t>Услуги авторского надзора за выполнением работ по объекту:"Работы по сохранению объекта культурного наследия федерального занчения "Памятник Фридриху Шиллеру" (Устройство архитектурного освещения памятника Фридриху Шиллеру в г. Калининграде)</t>
  </si>
  <si>
    <t>Разработка проектной и рабочей документации по устройству архитектурно-художественной подсветки въездных знаков, расположенных на Советском пр-кте,  по Калининградскому шоссе (в районе ул. А. Суворова), ул. Дзержинского, Московскому пр-кту (автомобильная дорога Калининград- Черняховск - Нестеров)</t>
  </si>
  <si>
    <t>Топографическая съемка, технические условия</t>
  </si>
  <si>
    <t>Контейнерная площадка ул.пер. Майский, 1</t>
  </si>
  <si>
    <t>Контейнерная площадка ул. Пионерская, 60</t>
  </si>
  <si>
    <t>Контейнерная площадка ул. Ракитная, 9-15</t>
  </si>
  <si>
    <t>заключение контракта на ПСД</t>
  </si>
  <si>
    <t>оплата работ ПСД</t>
  </si>
  <si>
    <t>ед..</t>
  </si>
  <si>
    <t>Проведение работ по благоустройству территории парка им. Юрия Гагарина, расположенного  по адресу г. Калининград, ул. Киевская, 134</t>
  </si>
  <si>
    <t>заключение контракта на выполнение работ (электрические сети, освещение, видеонаблюдение, оповещение)</t>
  </si>
  <si>
    <t xml:space="preserve">заключение контракта на выполнение работ </t>
  </si>
  <si>
    <t>декабрь (3 этап)</t>
  </si>
  <si>
    <t>Устройство детской и спортивной площадки, расположенной на территории объекта культурного наследия местного (муниципального значения) "Парк им. Макса Ашманна" 1910 год по адресу: г. Калининград, ул. М. Лесная-ул.Герцена-ул. Плдполковника Ефремова. Технический, авторский надзор</t>
  </si>
  <si>
    <t>заключение контракта на разработку проектно-сметной документации</t>
  </si>
  <si>
    <t xml:space="preserve">завершение работ по разработке проектно-сметной документации </t>
  </si>
  <si>
    <t>Приобретение жилых помещений для расселения аварийного дома по ул. К. Заслонова, д. 5А*</t>
  </si>
  <si>
    <t>Приобретение жилых помещений для расселения аварийного дома по ул. Семипалатинской, д. 76*</t>
  </si>
  <si>
    <t>Выплата возмещения за расселяемые помещения дома по ул. Сестрорецкой, д. 13</t>
  </si>
  <si>
    <t>Выплата возмещения за расселяемые помещения дома по пер. Литовскому, д. 18</t>
  </si>
  <si>
    <t>Выплата возмещения за расселяемые помещения дома по ул. Красной, д. 272-274</t>
  </si>
  <si>
    <t>Выплата возмещения за расселяемые помещения дома по ул. Рижской, д. 14</t>
  </si>
  <si>
    <t>Комплекса проектных мероприятий "Переселение граждан из аварийного жилищного фонда и муниципальных жилых помещений, признанных непригодными для проживания" муниципальной программы "Комфортный город"  
на период 2025 год и плановый период 2026-2027 годов</t>
  </si>
  <si>
    <t>Структурный элемент муниципальной программы / направление расходов/ мероприятие</t>
  </si>
  <si>
    <t>Значение мероприятия (результата) структурного элемента муниципальной программы / срок достижения контрольных точек мероприятий</t>
  </si>
  <si>
    <t>Благоустройство дворовой территории многоквартирных домов по ул. Подп. Емельянова, 84а, 88а, 86а</t>
  </si>
  <si>
    <t>Благоустройство дворовой территории многоквартирных домов по ул. Комсомольская, 33, 35</t>
  </si>
  <si>
    <t>Благоустройство дворовой территории многоквартирных домов по  наб. Адмирала Трибуца, 53, 55-65, 67</t>
  </si>
  <si>
    <t>Благоустройство дворовой территории многоквартирных домов по  переулку Карташева, 16, 18</t>
  </si>
  <si>
    <t>Благоустройство дворовой территории многоквартирного дома по ул. Огарева, 36</t>
  </si>
  <si>
    <t>Благоустройство дворовой территории многоквартирного дома по  ул. Нарвская, 62</t>
  </si>
  <si>
    <t>Благоустройство дворовой территории многоквартирного дома по  ул. Пионерская, 24-26</t>
  </si>
  <si>
    <t>Благоустройство дворовой территории многоквартирного дома ул. Маяковского, 13-19</t>
  </si>
  <si>
    <t>Благоустройство дворовой территории многоквартирного дома по ул. Кирова, 25-27</t>
  </si>
  <si>
    <t>Благоустройство дворовой территории многоквартирного дома по ул. Грибоедова, 13-19</t>
  </si>
  <si>
    <t>Благоустройство дворовой территории многоквартирного дома по ул. 9 Апреля, 24-30</t>
  </si>
  <si>
    <t>Благоустройство дворовой территории многоквартирного дома по ул. Багратиона, 81-85</t>
  </si>
  <si>
    <t>Благоустройство дворовой территории многоквартирного дома по ул. Белинского, 53</t>
  </si>
  <si>
    <t>Благоустройство дворовой территории многоквартирного дома по ул. Чайковского, 26-30</t>
  </si>
  <si>
    <t>Благоустройство дворовой территории многоквартирного дома по ул. Чайковского, 4-10</t>
  </si>
  <si>
    <t>Благоустройство дворовой территории многоквартирного дома по ул. Каштановая аллея, 103-105</t>
  </si>
  <si>
    <t>Возмещение расходов собственника земельных участков</t>
  </si>
  <si>
    <t xml:space="preserve">Количество дворовых территорий </t>
  </si>
  <si>
    <t>Подготовка справки-расчета муниципальной доли участия</t>
  </si>
  <si>
    <t>Оплата возмещения</t>
  </si>
  <si>
    <t>ул. Кутузова, д. 41</t>
  </si>
  <si>
    <t>85134</t>
  </si>
  <si>
    <t>Оказание дополнительной помощи в проведении капитального ремонта общего имущества в МКД</t>
  </si>
  <si>
    <t>Количество домов</t>
  </si>
  <si>
    <t>заключение соглашения о предоставлении субсидии</t>
  </si>
  <si>
    <t>предоставление субсидии</t>
  </si>
  <si>
    <t>85133</t>
  </si>
  <si>
    <t>Капитальный ремонт общего имущества в МКД (по решению судов)</t>
  </si>
  <si>
    <t>ул. Чаадаева, д. 19-33 (п. 31)</t>
  </si>
  <si>
    <t xml:space="preserve"> </t>
  </si>
  <si>
    <t>ул. Р. Люксембург, д. 1-1а</t>
  </si>
  <si>
    <t>ул. Артиллерийская, д. 57</t>
  </si>
  <si>
    <t>Апрель</t>
  </si>
  <si>
    <t>Июнь</t>
  </si>
  <si>
    <t>КРДТИ</t>
  </si>
  <si>
    <t>Количество транспортных средств с размещенным логотипом</t>
  </si>
  <si>
    <t>МКУ "ЦИКТ"</t>
  </si>
  <si>
    <t>Содержание, техническое обслуживание и ремонт линейно-кабельных сооружений связи</t>
  </si>
  <si>
    <t>Протяженность сети</t>
  </si>
  <si>
    <t>Поддержание нормативного состояния имущества и обновление материально-технической базы учреждений в целях содержания общественных кладбищ</t>
  </si>
  <si>
    <t>84111</t>
  </si>
  <si>
    <t>85622</t>
  </si>
  <si>
    <t>МБУ "АЛЬТА"</t>
  </si>
  <si>
    <t>МКУ "КСЗ"
МБУ "Чистота"             КРДТИ</t>
  </si>
  <si>
    <t>регионального проекта "Модернизация коммунальной инфраструктуры"</t>
  </si>
  <si>
    <t>И3</t>
  </si>
  <si>
    <t>45260</t>
  </si>
  <si>
    <t>Техническое перевооружение с переводом на газ котельной по ул. А. Невского, 188 в г. Кавлининграде</t>
  </si>
  <si>
    <t>Приложение №9
к приказу комитета городского хозяйства и  строительства
администрации городского округа 
«Город Калининград»
от «____» _________ 202__ г.  №____</t>
  </si>
  <si>
    <t>Приложение № 12
к приказу комитета городского хозяйства и  строительства
администрации городского округа 
«Город Калининград»
от «____» _________ 202__ г.  №____</t>
  </si>
  <si>
    <t>Приложение № 13
к приказу комитета городского хозяйства и  строительства
администрации городского округа 
«Город Калининград»
от «____» _________ 202__ г.  №____</t>
  </si>
  <si>
    <t>Модернизация сети наружного освещения в районе д.17                               по ул. Генерала Толстикова</t>
  </si>
  <si>
    <t>Модернизация сети наружного освещения в районе детской площадки по ул. Дарвина,12</t>
  </si>
  <si>
    <t xml:space="preserve">Устройство и модернизация сети наружного освещения                                  ул. Мариупольская, д. 7-9 </t>
  </si>
  <si>
    <t xml:space="preserve">Устройство и модернизация сети наружного освещения                                            Московский пр-кт, 171А к дому ул. Физкультурная, 25 </t>
  </si>
  <si>
    <t>Устройство и модернизация сети наружного освещения между домами ул. 9 Апреля,90 и ул. Литовский вал,32А</t>
  </si>
  <si>
    <t>Модернизация сети наружного освещенияпо по ул. Грибоедова от ул. Ленинградской, 36  до пер. Грибоедова</t>
  </si>
  <si>
    <t>комплекса процессных мероприятий регионального проекта "Модернизация коммунальной инфраструктуры"</t>
  </si>
  <si>
    <t>Капитальный ремонт переданного в пользованин муниципального имущества</t>
  </si>
  <si>
    <t>Заключение контракта на пересчет сметной стоимости</t>
  </si>
  <si>
    <t>Март</t>
  </si>
  <si>
    <t>Завершение работ СМР</t>
  </si>
  <si>
    <t>45283</t>
  </si>
  <si>
    <t>Реконструкция участка тепловой сети по ул. Некрасова от границы земельного участка с КН 39:15:131808:580 (ул. Лескова, 12) до ТК 9-9 в г. Калининграде</t>
  </si>
  <si>
    <t xml:space="preserve">ООО "Калининградские бани" </t>
  </si>
  <si>
    <t>Техническое перевооружение с переводом на природный газ существующей котельной в здании МП "Муниципальные бани" по ул. Дзержинского, 71 в г. Калининграде</t>
  </si>
  <si>
    <t>2199</t>
  </si>
  <si>
    <t>капитальный ремонт внутридомовых систем теплоснабжени с  устройством индивидуального теплового пункта по адресу ул. Коммунистическая, д. 46а-46г</t>
  </si>
  <si>
    <t>капитальный ремонт внутридомовых систем теплоснабжени с  устройством индивидуального теплового пункта по адресу ул. Коммунистическая, д. 48а-48г</t>
  </si>
  <si>
    <t>капитальный ремонт внутридомовых систем теплоснабжени с  устройством индивидуального теплового пункта по адресу ул. Летняя, д. 47-53</t>
  </si>
  <si>
    <t>капитальный ремонт внутридомовых систем теплоснабжени с  устройством индивидуального теплового пункта по адресу ул. Печатная, д. 23-29</t>
  </si>
  <si>
    <t>капитальный ремонт внутридомовых систем теплоснабжени с  устройством индивидуального теплового пункта по адресу ул. Печатная, д. 45</t>
  </si>
  <si>
    <t>капитальный ремонт внутридомовых систем теплоснабжени с  устройством индивидуального теплового пункта по адресу ул. Печатная, д. 31-41</t>
  </si>
  <si>
    <t>капитальный ремонт внутридомовых систем теплоснабжени с  устройством индивидуального теплового пункта по адресу ул. Коммунистическая, д. 56а-56г</t>
  </si>
  <si>
    <t>капитальный ремонт внутридомовых систем теплоснабжени с  устройством индивидуального теплового пункта по адресу ул. Коммунистическая, д. 58а-58г</t>
  </si>
  <si>
    <t>капитальный ремонт внутридомовых систем теплоснабжени с  устройством индивидуального теплового пункта по адресу ул. Летняя, д. 50-56</t>
  </si>
  <si>
    <t>капитальный ремонт внутридомовых систем теплоснабжени с  устройством индивидуального теплового пункта по адресу ул. Летняя, д. 41-45</t>
  </si>
  <si>
    <t>Топографическая съемка объектов благоустройства</t>
  </si>
  <si>
    <t xml:space="preserve">Контейнерная площадка по ул. Тенистая аллея </t>
  </si>
  <si>
    <t>Количество шкафов</t>
  </si>
  <si>
    <t xml:space="preserve">Поставка контейнеров для твердых бытовых отходов </t>
  </si>
  <si>
    <t xml:space="preserve">Поставка укомплектованных шкафов </t>
  </si>
  <si>
    <t>заключение контракта на разработку ПСД</t>
  </si>
  <si>
    <t>оплата работ по ПСД</t>
  </si>
  <si>
    <t xml:space="preserve">Благоустройство сквера в границах улиц Радищева – Поперечная (земельный участок с кадастровым номером 39:15:111515:33) </t>
  </si>
  <si>
    <t>оплата работ по контракту на услуги по авторскому надзору</t>
  </si>
  <si>
    <t>Дополнительные работы по ранее благоустроенным объектам</t>
  </si>
  <si>
    <t>завершение работ по разработке дизайн-проекта</t>
  </si>
  <si>
    <t>оплата работ по разработке дизайн-проекта</t>
  </si>
  <si>
    <t>Благоустройство территории, прилегающей к Музейному кварталу в г. Калининграде (1, 3, 4 этап)</t>
  </si>
  <si>
    <t>Благоустройство территории, прилегающей к Музейному кварталу в г. Калининграде" (5-6 этапы)</t>
  </si>
  <si>
    <t>Переустройство детской площадки в границах ул. Вагнера-Житомирская в г. Калининграде</t>
  </si>
  <si>
    <t>Замена опор</t>
  </si>
  <si>
    <t>Количество опор</t>
  </si>
  <si>
    <t>Модернизация сети наружного освещения по ул. Фрунзе в г. Калининграде</t>
  </si>
  <si>
    <t>Модернизация сети наружного освещения и подземных коммуникаций по ул. Алданской в мкр. им. А. Космодемьянского г. Калининград</t>
  </si>
  <si>
    <t>Устройству сети электроснабжения объектов по Гвардейскому проспекту в г. Калининграде</t>
  </si>
  <si>
    <t>Количество туалетов</t>
  </si>
  <si>
    <t>Количество экранов</t>
  </si>
  <si>
    <t>Приобретение оборудования для видеомаппинга на пл. Победы 
(в том числе монтаж и настройка)</t>
  </si>
  <si>
    <t>Количество комплектов оборудования</t>
  </si>
  <si>
    <t xml:space="preserve">Услуги по надзору за соблюдением норм действующего законодательства при выполнении строительных работ в охранной зоне ЛЭП и другого оборудования, принадлежащего АО «Россети Янтарь» при выполнении работ по благоустройству сквера по ул. Алданская (в районе ручья Лесного) в мкр. им. А. Космодемьянского, г. Калининград </t>
  </si>
  <si>
    <t>Установка модульных туалетов на оз. Летнем и оз. Верхнем</t>
  </si>
  <si>
    <t>Приобретение и установка Led экранов на въездах в город</t>
  </si>
  <si>
    <t>Дополнительные работы по благоустройству территории, прилегающей к Дому искусств в г. Калининграде</t>
  </si>
  <si>
    <t>заключение дополнительного соглашения на доп. работы</t>
  </si>
  <si>
    <t xml:space="preserve">Обустройство смотровой площадки (фотозоны) с обустройством подходов (ор-р ул. Багратиона д. 24) </t>
  </si>
  <si>
    <t>завершение работ по разработке проекта санитарно-защитной зоны</t>
  </si>
  <si>
    <t>оплата работ по разработке проекта санитарно-защитной зоны</t>
  </si>
  <si>
    <t xml:space="preserve">оплата работ по технологическому присоединению к электрическим сетям </t>
  </si>
  <si>
    <t>заключение контракта на выполнение работ по установке ограждения</t>
  </si>
  <si>
    <t>приемка работ по установке ограждения</t>
  </si>
  <si>
    <t>оплата работ по установке ограждения</t>
  </si>
  <si>
    <t>Тхнологического присоединения к электрическим сетям объекта: "Исполнительный пункт 18 (ИП-18), расположенного по адресу: г. Калининград, ш. Балтийское, 15</t>
  </si>
  <si>
    <t xml:space="preserve">приемка работ по тех. присоединению к электрическим сетям </t>
  </si>
  <si>
    <t>завершение работ по инженерным изысканиям и разработке ПСД</t>
  </si>
  <si>
    <t>оплата работ по инженерным изысканиям и разработке ПСД</t>
  </si>
  <si>
    <t>Количество комплектов топографической документации</t>
  </si>
  <si>
    <t>Количество дополнительно благоустроенных объектов</t>
  </si>
  <si>
    <t>Благоустройство территории части Верхнего озера в районе д. № 12, 14, 20 по ул. Лескова; д. № 16В по ул. Л. Толстого; 
д. № 3, 5, 7, 7А, 9 по ул. Достоевского в г. Калининграде</t>
  </si>
  <si>
    <t>Подготовка предложений о внесении изменений в Генеральный план городского округа «Город Калининград»</t>
  </si>
  <si>
    <t>Подготовка (внесение изменений) документации по планинровке территории в городском округе «Город Калининград»</t>
  </si>
  <si>
    <t>Разработка ПСД</t>
  </si>
  <si>
    <t>оплата работ по разработке ПСД</t>
  </si>
  <si>
    <t>Дополнительные работы по объекту «Благоустройство территории земельных участков в границах улиц Пролетарская – Ракитная – ручей Парковый – Горького в городе Калининграде» (2 этап)</t>
  </si>
  <si>
    <t>Выполнение работ по благоустройству территории, прилегающей к озеру Летнее в г. Калининграде</t>
  </si>
  <si>
    <t>Выполнение работ по мощению участков под монтаж скамеек по ул. Планерной в г. Калининграде</t>
  </si>
  <si>
    <t>Выполнение работ по замощению участков территории, примыкающей к стадиону "Балтика" в г. Калининграде</t>
  </si>
  <si>
    <t>Утройство мощения под биотуалеты</t>
  </si>
  <si>
    <t>Технологическое присоединение необходимое для электросбережения объекта: Системы видеонаблюдения безопасный город, расположенного по адресу: г.Калинниград, ул.Земельная, в районе дома 4-4а</t>
  </si>
  <si>
    <t>Модернизация архитектурно-художественной подсветки в районе здания, расположенного по адресу: г.Калининград, ул.Багратиона 4, ул.Октябрьская 71. (линза к дн. Победы)</t>
  </si>
  <si>
    <t>Выполнение работ по разработке  рабочей документации по объекту: "Устройство сети электроснабжения объекта в районе д.37 по набережной Адмирала Трибуца на земельном участке с кадастровым номером 39:15:000000:2907" в соответствии с Техническим заданием, сметой, определяющими объем и содержание работ.</t>
  </si>
  <si>
    <t>Разработка проектной документации объекта:"Устройство и модернизация сети наружного освещения на проезде Прегольском и Правой набережной (микрорайон Прегольский), на участке от  поспекта Победы, 196, до микрорайона Прегольский, 5А в г. Калининграде</t>
  </si>
  <si>
    <t>Выполнение работ по обустройству 5 (пяти) контейнерных площадок для накопления твердых коммунальных отходов в г. Калининграде ул. Репина, 46, ул. Киевская, 112, ул. Дзержинского, 78 (ремонт), ул. Школьная, 3-5 (ремонт), ул. Грекова - ул. Кронштадтская (ремонт))</t>
  </si>
  <si>
    <t>Поставка бункера (контейнера) накопления твердых коммунальный отходов в г. Калининграде в 2025 г.</t>
  </si>
  <si>
    <t xml:space="preserve">Контейнерная площадка ул. Косм.Пацаева, 21 </t>
  </si>
  <si>
    <t>Выполнение работ по обустройству трех контейнерных площадок для накопления твердых коммунальных отходов в г.Калининграде (ул.Батальная, 71, ул. Богатырская, 26-28, ул.Комсомольская, 37)</t>
  </si>
  <si>
    <t>Выполнение работ по обустройству трех контейнерных площадок для накопления твердых коммунальных отходов в г. Калининграде (ул. Эльблонгская, 9-11, ул. Ген.-лейт.Озерова, 2,  ул. Марш. Новикова, 4)</t>
  </si>
  <si>
    <t>Количество природоохранных и противопожарных информационных стендов</t>
  </si>
  <si>
    <t>Количество шкафов для одежды</t>
  </si>
  <si>
    <t>Благоустройство мест массового отдыха</t>
  </si>
  <si>
    <t>10</t>
  </si>
  <si>
    <t>* количесво объектов без объектов регионального проекта "Модернизация коммунальной инфраструктуры"</t>
  </si>
  <si>
    <t>МКУ "КСЗ",</t>
  </si>
  <si>
    <t>Площадь водной глади убираемых объектов</t>
  </si>
  <si>
    <t>Количество проб воды</t>
  </si>
  <si>
    <t>Благоустройство дворовой территории многоквартирного дома по ул. Лейт. Яналова, д. 5</t>
  </si>
  <si>
    <t>13</t>
  </si>
  <si>
    <t>Приложение № 3
к приказу комитета городского хозяйства и  строительства
администрации городского округа 
«Город Калининград»
от «____» _________ 202__ г.  №____</t>
  </si>
  <si>
    <t>5</t>
  </si>
  <si>
    <t>КГХиС, МКУ "КСЗ"</t>
  </si>
  <si>
    <t>Количество контейнеров</t>
  </si>
  <si>
    <t>Приобретение (выкуп) жилых помещений для расселения аварийного дома по ул. Боткина, д. 8*</t>
  </si>
  <si>
    <t>Приобретение (выкуп) жилых помещений для расселения аварийного дома по ул. Батальной, д. 31-37*</t>
  </si>
  <si>
    <t>Приобретение (выкуп) жилых помещений для расселения аварийного дома по ул. Возрождения, д. 19*</t>
  </si>
  <si>
    <t>Приобретение (выкуп) жилых помещений для расселения аварийного дома по ул. Минусинской, д. 4*</t>
  </si>
  <si>
    <t>Приобретение (выкуп) жилых помещений для расселения аварийного дома по ул. Летней, д. 26*</t>
  </si>
  <si>
    <t>Приобретение (выкуп) жилых помещений для расселения аварийного дома по ул. Нансена, д. 61*</t>
  </si>
  <si>
    <t>Приобретение (выкуп) жилых помещений для расселения аварийного дома по ул. Новинской, д. 24*</t>
  </si>
  <si>
    <t>Приобретение (выкуп) жилых помещений для расселения аварийного дома по ул. Коммунистической, д. 20*</t>
  </si>
  <si>
    <t>Приобретение (выкуп) жилых помещений для расселения аварийного дома по ул. Коммунистической, д. 22*</t>
  </si>
  <si>
    <t>Приобретение (выкуп) жилых помещений для расселения аварийного дома по ул. Судостроительной, д. 17А*</t>
  </si>
  <si>
    <t>Предоставление жилых помещений для расселения аварийного дома по туп. Транспортному, 10а</t>
  </si>
  <si>
    <t>Вступление в силу решения суда</t>
  </si>
  <si>
    <t>Предоставление жилых помещений при расселении аварийного дома по ул. Муромской, д.7</t>
  </si>
  <si>
    <t>Предоставление жилого помещение</t>
  </si>
  <si>
    <t>Предоставление жилых помещений для расселения аварийного дома по ул. Чехова 3-5</t>
  </si>
  <si>
    <t>Предоставление жилых помещений для расселения аварийного дома по ул. Колхозной, д. 16</t>
  </si>
  <si>
    <t>ул. Коммунистическая, д. 66-68</t>
  </si>
  <si>
    <t>ул. Лозовая, д. 2, кв. 1</t>
  </si>
  <si>
    <t>ул. Орудийная, д. 14а</t>
  </si>
  <si>
    <t>ул. Подполковника Емельянова, д. 190</t>
  </si>
  <si>
    <t>ул. Богатырская, д. 67</t>
  </si>
  <si>
    <t>ул. Муромская, д. 9</t>
  </si>
  <si>
    <t>ул. Муромская, д. 46, кв. 3</t>
  </si>
  <si>
    <t>ул. Кольцова, д. 35</t>
  </si>
  <si>
    <t>ул. Семипалатинская, д. 54, кв. 1</t>
  </si>
  <si>
    <t>ул. Болотная, д. 8, кв. 2</t>
  </si>
  <si>
    <t>ул. Мира, д. 11, кв. 2</t>
  </si>
  <si>
    <t>ул. Челюскинская, д. 10, кв. 4</t>
  </si>
  <si>
    <t>ул. Ангарская, д. 23, кв. 1</t>
  </si>
  <si>
    <t>ул. Бабушкина, д. 4</t>
  </si>
  <si>
    <t>ул. Александра Невского, д. 49а, кв. 3</t>
  </si>
  <si>
    <t>ул. Клинская, д. 5, кв. 3</t>
  </si>
  <si>
    <t>ул. Чкалова, д. 20, кв. 2</t>
  </si>
  <si>
    <t>ул. Художественная, д. 3, кв. 3</t>
  </si>
  <si>
    <t>ул. Окская, д. 1в, кв. 3</t>
  </si>
  <si>
    <t>ул. Енисейская, д. 29, кв. 3</t>
  </si>
  <si>
    <t>Количество снесенных объектов</t>
  </si>
  <si>
    <t>Количество проектов организации работ по сносу незаконных объектов капитального строительства</t>
  </si>
  <si>
    <t>Переустройство детской игровой площадки по ул. Артиллерийская, 35</t>
  </si>
  <si>
    <t>Переустройство детской игровой площадки по ул.Портовая,27</t>
  </si>
  <si>
    <t>Обустройство спортивной  площадки  по ул.Глинки, 1</t>
  </si>
  <si>
    <t>Обустройство спортивной  площадки  по ул. Набережная Адмирала Трибуца,37</t>
  </si>
  <si>
    <t>Территория общего пользования, прилегающая к озеру Пеньковому (ул. Коммунистическая) (1 этап)</t>
  </si>
  <si>
    <t>Благоустройство детской игровой площадки в районе многоквартирного дома № 4 по наб. Генерала Карбышева</t>
  </si>
  <si>
    <t>Переустройство детской игровой площадки по ул. Гаражная-ул. Юношеская - ул. Горького (сквер)</t>
  </si>
  <si>
    <t>Благоустройство территории общего пользования, прилегающей
к озеру Зимнему (ул. Судостроительная)</t>
  </si>
  <si>
    <t>Общественная территория для благоустройства
в 2027 году определится по итогам голосования, запланированного к проведению в 2026 году</t>
  </si>
  <si>
    <t>КиСП</t>
  </si>
  <si>
    <t xml:space="preserve">май </t>
  </si>
  <si>
    <t xml:space="preserve">июнь </t>
  </si>
  <si>
    <t>февраль-март</t>
  </si>
  <si>
    <t xml:space="preserve">март </t>
  </si>
  <si>
    <t xml:space="preserve">август </t>
  </si>
  <si>
    <t>45579</t>
  </si>
  <si>
    <t>Строительство участка сети дождевой канализации с устройством очистных сооружений по ул. Портовой в г. Калининграде</t>
  </si>
  <si>
    <t>31</t>
  </si>
  <si>
    <t>99</t>
  </si>
  <si>
    <t>Мероприятия направленные на охрану окружающей среды</t>
  </si>
  <si>
    <t>Количество проекной документации</t>
  </si>
  <si>
    <t>3</t>
  </si>
  <si>
    <t>заключение контракта на поставку и установку МАФ</t>
  </si>
  <si>
    <t>оплата работ за поставку и установку МАФ</t>
  </si>
  <si>
    <t>292,71</t>
  </si>
  <si>
    <t>504,29</t>
  </si>
  <si>
    <t>Выполнение работ по  обустройству  пешеходных связей в районе пер. Майский, 1- ул. А.Невского, 46 в г. Калининграде</t>
  </si>
  <si>
    <t>444</t>
  </si>
  <si>
    <t>Устройство пешеходной дорожки в районе пересечения ул. Маршала Борзова и ул. Красной в г. Калининграде</t>
  </si>
  <si>
    <t>На выполнение работ по устройству системы автополива на сквере 70-летия г.Калининграда</t>
  </si>
  <si>
    <t>Выполнение работ по благоустройству детских игровых и спортивных площадок по ул.Ленинский проспект д.17, ул.Киевская (детская площадка №1 в сквере у кинотеатра "Киноленд"), ул.Киевская (детская площадка № 2 в скверер у кинотеатра "Киноленд") в г.Калининграде в 2025 году</t>
  </si>
  <si>
    <t>Оказание услуг по разработке проектной документации на устройство системы автополива на территории города Калининграда пересечение ул. 9 Апреля - ул. А. Невского - ул. Черняховского - ул. Литовский вал (зеленая зона кругового движения)</t>
  </si>
  <si>
    <t>Выполнение работ по благоустройству дорожного покрытия входной группы городского кладбища, расположенного по адресу: Калиниградская область, Гурьевский район , пос. Сазоновка.</t>
  </si>
  <si>
    <t>Устройство контейнерных площадок на территории общественных кладбищ городского округа "Город Калининград" в 2025 году</t>
  </si>
  <si>
    <t>Выполнение работ по модернизации сети наружного освещения ул. Эпроновской на участке от Старопрегольской  набережной, 8А, до Старопрегольской  набережной, 10Б,в г. Калининграде</t>
  </si>
  <si>
    <t>январь 2026</t>
  </si>
  <si>
    <t>Модернизация сети наружного освещения ул. Лучинского на участке от ул. Артиллирийская до ул. Мариенко в городе Калининграде</t>
  </si>
  <si>
    <t>заключение контракта</t>
  </si>
  <si>
    <t>Выполнение археологических полевых работ (разведок) для проектирования архитектурно-художественной подсветки по наб. Генерала Карбышева (ор-р участок с сакурами) в г. Калининграде . Кадастровый номер участка 39:15:140302:1213</t>
  </si>
  <si>
    <t>Технологическое присоединение необходимо для электроснабжения объекта: Наружное освещение ПП-624а ул. Маршала Баграмяна, расположенного (который будет располагаться) по адресу: Калининградская область, Калининград, ул. Маршала Баграмяна.</t>
  </si>
  <si>
    <t>Технологическое присоединение необходимое для электроснабжения объектов наружного освещения, расположенного по адресу: г. Калининград, Балтийское ш. (кадастр. № 39:15:110647:1)</t>
  </si>
  <si>
    <t>Технологическое присоединение для электроснабжения объекта "ПП-924, Наружное освещение ул.Сергея Лазо", расположенного по адресу: г.Калининград, ул.Сергея Лазо</t>
  </si>
  <si>
    <t>Разработка проектной документации по устройству сетей наружного освещения по ул. Сутеева, ул. Курская, ул. Гатчинская, ул. Липецкая, ул. Лазо, ул. Астраханская, ул. Агнии Барто в городе Калининграде.</t>
  </si>
  <si>
    <t>Благоустройство парка "парк Каштановый" (1 этап)*</t>
  </si>
  <si>
    <t>заключение контракта на выполнение работ по устройству систем наружного освещения, электроснабжения, звукосиренного комплекса</t>
  </si>
  <si>
    <t>Благоустройство территории общего пользования, прилегающая к озеру Пеньковому  (1 этап) в. г. Калининграде*</t>
  </si>
  <si>
    <t>Благоустройство территории детской игровой площадки по наб. Ген. Карбышева (дорожки, освещение)*</t>
  </si>
  <si>
    <t>Выполнение работ благоустройству проездов и  установке ограждений на территории общественного кладбища по Балт. Шоссе, Выполнение работ по лесопотологическому обследованию кладбища на Балтийском шоссе</t>
  </si>
  <si>
    <t>заключение контракта на выполнение работ по благоустройству проездов</t>
  </si>
  <si>
    <t>май, сентябрь</t>
  </si>
  <si>
    <t>приемка работ по благоустройству проездов</t>
  </si>
  <si>
    <t>сентябрь, декабрь</t>
  </si>
  <si>
    <t>Возмещение в пользу ООО "КАЛИНИНГРАД-ТЕХНОЛОГИЯ"  и по м/к № 317/2024 от 02.11.2024: 1586939,17руб. задолженность по основному долгу, пеня в сумме 141766,57 руб.  за нарушение сроков оплаты выполненных работ</t>
  </si>
  <si>
    <t>возмещение в пользу ООО "КАЛИНИНГРАД-ТЕХНОЛОГИЯ" по м/к № 307/2024 от 15.10.2024 1405 708,01 руб. задолженность по основному долгу, пеня в сумме 125576,58 руб.  за нарушение сроков оплаты выполненных работ</t>
  </si>
  <si>
    <t>Проектирование (объект уточняется)</t>
  </si>
  <si>
    <t>Установка устройств управления светильников сети наружного освещения</t>
  </si>
  <si>
    <t>Мероприятия по охране водных объектов</t>
  </si>
  <si>
    <t>846621</t>
  </si>
  <si>
    <t>Планировка территории контейнерной площадки в районе трансформаторной подстанции (ТП-351) по адресу г. Калининград, ул. Подп. Емельянова, 51 (напротив дома №215 по ул. Подп. Емельянова)</t>
  </si>
  <si>
    <t>Контейнерная площадка ул. П.Морозова,101-113</t>
  </si>
  <si>
    <t>Контейнерная площадка ул. Аллея смелых, 10-22</t>
  </si>
  <si>
    <t>Контейнерная площадка ул. Подп. Ефремова, 2-4</t>
  </si>
  <si>
    <t>Контейнерная площадка ул. Береговая, 27 мкр. Прибрежный</t>
  </si>
  <si>
    <t>Выполнение работ по обустройству подходного пути к контейнерной площадке для накопления твердых коммунальных отходов по ул. Киевская, 137 в г. Калининграде</t>
  </si>
  <si>
    <t>Выполнение работ по обустройству подходного пути к контейнерной площадке для накопления твердых коммунальных отходов по ул. Бусловского, 2 в г. Калининграде</t>
  </si>
  <si>
    <t>агуст</t>
  </si>
  <si>
    <t xml:space="preserve">Выполнение работ по обустройству хоз. блока контейнерной площадоки по ул. П. Морозова, 67 в г.Калининграде </t>
  </si>
  <si>
    <t>* Благоустройство объекта выполняется в рамках мероприятий регионального проекта "Формирование комфортной городской среды"</t>
  </si>
  <si>
    <t>пр-кт Победы, д. 141, кв. 6</t>
  </si>
  <si>
    <t>Очистка пруда Поплавок от растительности и донных отложений</t>
  </si>
  <si>
    <t>Количество устройств</t>
  </si>
  <si>
    <t xml:space="preserve">январь </t>
  </si>
  <si>
    <t>Выполнение работ по обустройству 6 (шести) контейнерных площадок для накопления твердых коммунальных отходов в г. Калининграде (ул. Аллея смелых, 24 Б, ул. З. Космодемьянской, 2-8, ул. Багратиона, 93, ул. Ермака, 8, микрорайон Чкаловск ул. Мира, 10)</t>
  </si>
  <si>
    <t>Количество обустроенных подъездных путей</t>
  </si>
  <si>
    <t>22*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</si>
</sst>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0"/>
    <numFmt numFmtId="165" formatCode="#,##0.00\ _₽"/>
  </numFmts>
  <fonts count="34" x14ac:knownFonts="1"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b/>
      <i/>
      <sz val="11"/>
      <name val="Calibri"/>
      <family val="2"/>
      <scheme val="minor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  <font>
      <b/>
      <sz val="8"/>
      <name val="Arial Cyr"/>
    </font>
    <font>
      <sz val="14"/>
      <name val="Calibri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0" fontId="15" fillId="0" borderId="0"/>
    <xf numFmtId="43" fontId="15" fillId="0" borderId="0" applyFont="0" applyFill="0" applyBorder="0" applyAlignment="0" applyProtection="0"/>
    <xf numFmtId="0" fontId="16" fillId="0" borderId="0"/>
    <xf numFmtId="0" fontId="7" fillId="0" borderId="0"/>
    <xf numFmtId="0" fontId="19" fillId="0" borderId="0"/>
    <xf numFmtId="0" fontId="21" fillId="0" borderId="0"/>
    <xf numFmtId="0" fontId="6" fillId="0" borderId="0"/>
    <xf numFmtId="0" fontId="15" fillId="0" borderId="0"/>
    <xf numFmtId="43" fontId="15" fillId="0" borderId="0" applyFont="0" applyFill="0" applyBorder="0" applyAlignment="0" applyProtection="0"/>
    <xf numFmtId="0" fontId="19" fillId="0" borderId="0"/>
    <xf numFmtId="0" fontId="6" fillId="0" borderId="0"/>
    <xf numFmtId="0" fontId="6" fillId="0" borderId="0"/>
    <xf numFmtId="0" fontId="5" fillId="0" borderId="0"/>
    <xf numFmtId="0" fontId="15" fillId="0" borderId="0"/>
    <xf numFmtId="0" fontId="4" fillId="0" borderId="0"/>
    <xf numFmtId="0" fontId="3" fillId="0" borderId="0"/>
    <xf numFmtId="0" fontId="4" fillId="0" borderId="0"/>
    <xf numFmtId="0" fontId="2" fillId="0" borderId="0"/>
    <xf numFmtId="0" fontId="1" fillId="0" borderId="0"/>
  </cellStyleXfs>
  <cellXfs count="655">
    <xf numFmtId="0" fontId="0" fillId="0" borderId="0" xfId="0"/>
    <xf numFmtId="0" fontId="11" fillId="0" borderId="0" xfId="0" applyFont="1" applyAlignment="1">
      <alignment wrapText="1"/>
    </xf>
    <xf numFmtId="4" fontId="9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4" fontId="11" fillId="0" borderId="0" xfId="0" applyNumberFormat="1" applyFont="1" applyAlignment="1">
      <alignment wrapText="1"/>
    </xf>
    <xf numFmtId="4" fontId="12" fillId="0" borderId="0" xfId="0" applyNumberFormat="1" applyFont="1" applyAlignment="1">
      <alignment wrapText="1"/>
    </xf>
    <xf numFmtId="4" fontId="9" fillId="0" borderId="1" xfId="0" applyNumberFormat="1" applyFont="1" applyBorder="1" applyAlignment="1">
      <alignment wrapText="1"/>
    </xf>
    <xf numFmtId="4" fontId="9" fillId="0" borderId="5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4" xfId="0" applyNumberFormat="1" applyFont="1" applyBorder="1" applyAlignment="1">
      <alignment horizontal="right" vertical="center" wrapText="1"/>
    </xf>
    <xf numFmtId="4" fontId="13" fillId="0" borderId="15" xfId="0" applyNumberFormat="1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wrapText="1"/>
    </xf>
    <xf numFmtId="4" fontId="14" fillId="0" borderId="16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1" fillId="0" borderId="0" xfId="1" applyFont="1" applyAlignment="1">
      <alignment wrapText="1"/>
    </xf>
    <xf numFmtId="4" fontId="9" fillId="0" borderId="0" xfId="1" applyNumberFormat="1" applyFont="1" applyAlignment="1">
      <alignment wrapText="1"/>
    </xf>
    <xf numFmtId="0" fontId="9" fillId="0" borderId="0" xfId="1" applyFont="1" applyAlignment="1">
      <alignment wrapText="1"/>
    </xf>
    <xf numFmtId="4" fontId="11" fillId="0" borderId="0" xfId="1" applyNumberFormat="1" applyFont="1" applyAlignment="1">
      <alignment wrapText="1"/>
    </xf>
    <xf numFmtId="4" fontId="12" fillId="0" borderId="0" xfId="1" applyNumberFormat="1" applyFont="1" applyAlignment="1">
      <alignment wrapText="1"/>
    </xf>
    <xf numFmtId="4" fontId="9" fillId="0" borderId="5" xfId="1" applyNumberFormat="1" applyFont="1" applyBorder="1" applyAlignment="1">
      <alignment horizontal="center" wrapText="1"/>
    </xf>
    <xf numFmtId="4" fontId="9" fillId="0" borderId="1" xfId="1" applyNumberFormat="1" applyFont="1" applyBorder="1" applyAlignment="1">
      <alignment horizontal="center" wrapText="1"/>
    </xf>
    <xf numFmtId="0" fontId="9" fillId="0" borderId="13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4" fontId="9" fillId="0" borderId="1" xfId="1" applyNumberFormat="1" applyFont="1" applyBorder="1" applyAlignment="1">
      <alignment wrapText="1"/>
    </xf>
    <xf numFmtId="4" fontId="9" fillId="0" borderId="5" xfId="1" applyNumberFormat="1" applyFont="1" applyBorder="1" applyAlignment="1">
      <alignment horizontal="center" vertical="center" wrapText="1"/>
    </xf>
    <xf numFmtId="4" fontId="9" fillId="0" borderId="1" xfId="1" applyNumberFormat="1" applyFont="1" applyBorder="1" applyAlignment="1">
      <alignment horizontal="center" vertical="center" wrapText="1"/>
    </xf>
    <xf numFmtId="4" fontId="9" fillId="0" borderId="14" xfId="1" applyNumberFormat="1" applyFont="1" applyBorder="1" applyAlignment="1">
      <alignment horizontal="right" vertical="center" wrapText="1"/>
    </xf>
    <xf numFmtId="4" fontId="13" fillId="0" borderId="15" xfId="1" applyNumberFormat="1" applyFont="1" applyBorder="1" applyAlignment="1">
      <alignment horizontal="center" vertical="center" wrapText="1"/>
    </xf>
    <xf numFmtId="4" fontId="9" fillId="0" borderId="0" xfId="1" applyNumberFormat="1" applyFont="1" applyAlignment="1">
      <alignment vertical="center" wrapText="1"/>
    </xf>
    <xf numFmtId="4" fontId="13" fillId="0" borderId="17" xfId="1" applyNumberFormat="1" applyFont="1" applyBorder="1" applyAlignment="1">
      <alignment horizontal="center" vertical="center" wrapText="1"/>
    </xf>
    <xf numFmtId="49" fontId="9" fillId="0" borderId="8" xfId="1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wrapText="1"/>
    </xf>
    <xf numFmtId="4" fontId="9" fillId="0" borderId="5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3" fontId="9" fillId="2" borderId="8" xfId="0" applyNumberFormat="1" applyFont="1" applyFill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11" fillId="0" borderId="0" xfId="3" applyFont="1" applyAlignment="1">
      <alignment wrapText="1"/>
    </xf>
    <xf numFmtId="4" fontId="9" fillId="0" borderId="0" xfId="3" applyNumberFormat="1" applyFont="1" applyAlignment="1">
      <alignment wrapText="1"/>
    </xf>
    <xf numFmtId="0" fontId="9" fillId="0" borderId="0" xfId="3" applyFont="1" applyAlignment="1">
      <alignment wrapText="1"/>
    </xf>
    <xf numFmtId="4" fontId="11" fillId="0" borderId="0" xfId="3" applyNumberFormat="1" applyFont="1" applyAlignment="1">
      <alignment wrapText="1"/>
    </xf>
    <xf numFmtId="4" fontId="12" fillId="0" borderId="0" xfId="3" applyNumberFormat="1" applyFont="1" applyAlignment="1">
      <alignment wrapText="1"/>
    </xf>
    <xf numFmtId="4" fontId="9" fillId="0" borderId="5" xfId="3" applyNumberFormat="1" applyFont="1" applyBorder="1" applyAlignment="1">
      <alignment horizontal="center" wrapText="1"/>
    </xf>
    <xf numFmtId="4" fontId="9" fillId="0" borderId="1" xfId="3" applyNumberFormat="1" applyFont="1" applyBorder="1" applyAlignment="1">
      <alignment horizontal="center" wrapText="1"/>
    </xf>
    <xf numFmtId="0" fontId="9" fillId="0" borderId="13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4" fontId="9" fillId="0" borderId="1" xfId="3" applyNumberFormat="1" applyFont="1" applyBorder="1" applyAlignment="1">
      <alignment wrapText="1"/>
    </xf>
    <xf numFmtId="4" fontId="9" fillId="0" borderId="5" xfId="3" applyNumberFormat="1" applyFont="1" applyBorder="1" applyAlignment="1">
      <alignment horizontal="center" vertical="center" wrapText="1"/>
    </xf>
    <xf numFmtId="4" fontId="9" fillId="0" borderId="1" xfId="3" applyNumberFormat="1" applyFont="1" applyBorder="1" applyAlignment="1">
      <alignment horizontal="center" vertical="center" wrapText="1"/>
    </xf>
    <xf numFmtId="4" fontId="9" fillId="0" borderId="14" xfId="3" applyNumberFormat="1" applyFont="1" applyBorder="1" applyAlignment="1">
      <alignment horizontal="right" vertical="center" wrapText="1"/>
    </xf>
    <xf numFmtId="4" fontId="13" fillId="0" borderId="15" xfId="3" applyNumberFormat="1" applyFont="1" applyBorder="1" applyAlignment="1">
      <alignment horizontal="center" vertical="center" wrapText="1"/>
    </xf>
    <xf numFmtId="4" fontId="14" fillId="0" borderId="16" xfId="3" applyNumberFormat="1" applyFont="1" applyBorder="1" applyAlignment="1">
      <alignment horizontal="center" vertical="center" wrapText="1"/>
    </xf>
    <xf numFmtId="4" fontId="9" fillId="0" borderId="0" xfId="3" applyNumberFormat="1" applyFont="1" applyAlignment="1">
      <alignment vertical="center" wrapText="1"/>
    </xf>
    <xf numFmtId="4" fontId="13" fillId="0" borderId="17" xfId="3" applyNumberFormat="1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49" fontId="9" fillId="0" borderId="8" xfId="3" applyNumberFormat="1" applyFont="1" applyBorder="1" applyAlignment="1">
      <alignment horizontal="center" vertical="center" wrapText="1"/>
    </xf>
    <xf numFmtId="4" fontId="9" fillId="0" borderId="8" xfId="3" applyNumberFormat="1" applyFont="1" applyBorder="1" applyAlignment="1">
      <alignment horizontal="center" vertical="center" wrapText="1"/>
    </xf>
    <xf numFmtId="4" fontId="9" fillId="0" borderId="8" xfId="2" applyNumberFormat="1" applyFont="1" applyFill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center" vertical="center" wrapText="1"/>
    </xf>
    <xf numFmtId="0" fontId="9" fillId="2" borderId="8" xfId="3" applyFont="1" applyFill="1" applyBorder="1" applyAlignment="1">
      <alignment horizontal="center" vertical="center" wrapText="1"/>
    </xf>
    <xf numFmtId="49" fontId="9" fillId="2" borderId="8" xfId="3" applyNumberFormat="1" applyFont="1" applyFill="1" applyBorder="1" applyAlignment="1">
      <alignment horizontal="center" vertical="center" wrapText="1"/>
    </xf>
    <xf numFmtId="4" fontId="9" fillId="2" borderId="8" xfId="3" applyNumberFormat="1" applyFont="1" applyFill="1" applyBorder="1" applyAlignment="1">
      <alignment horizontal="center" vertical="center" wrapText="1"/>
    </xf>
    <xf numFmtId="3" fontId="9" fillId="0" borderId="8" xfId="0" applyNumberFormat="1" applyFont="1" applyBorder="1" applyAlignment="1">
      <alignment horizontal="center" vertical="center" wrapText="1"/>
    </xf>
    <xf numFmtId="4" fontId="17" fillId="0" borderId="8" xfId="0" applyNumberFormat="1" applyFont="1" applyBorder="1" applyAlignment="1">
      <alignment horizontal="center" vertical="center" wrapText="1"/>
    </xf>
    <xf numFmtId="3" fontId="9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8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 wrapText="1"/>
    </xf>
    <xf numFmtId="4" fontId="9" fillId="0" borderId="0" xfId="0" applyNumberFormat="1" applyFont="1" applyAlignment="1">
      <alignment horizontal="right" vertical="center" wrapText="1"/>
    </xf>
    <xf numFmtId="4" fontId="9" fillId="0" borderId="21" xfId="0" applyNumberFormat="1" applyFont="1" applyBorder="1" applyAlignment="1">
      <alignment horizontal="right" vertical="center" wrapText="1"/>
    </xf>
    <xf numFmtId="4" fontId="13" fillId="0" borderId="0" xfId="0" applyNumberFormat="1" applyFont="1" applyAlignment="1">
      <alignment horizontal="center" vertical="center" wrapText="1"/>
    </xf>
    <xf numFmtId="4" fontId="9" fillId="0" borderId="0" xfId="0" applyNumberFormat="1" applyFont="1"/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wrapText="1"/>
    </xf>
    <xf numFmtId="0" fontId="9" fillId="2" borderId="13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wrapText="1"/>
    </xf>
    <xf numFmtId="4" fontId="14" fillId="2" borderId="16" xfId="1" applyNumberFormat="1" applyFont="1" applyFill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4" fontId="9" fillId="4" borderId="8" xfId="1" applyNumberFormat="1" applyFont="1" applyFill="1" applyBorder="1" applyAlignment="1">
      <alignment horizontal="center" vertical="center" wrapText="1"/>
    </xf>
    <xf numFmtId="4" fontId="12" fillId="4" borderId="0" xfId="1" applyNumberFormat="1" applyFont="1" applyFill="1" applyAlignment="1">
      <alignment wrapText="1"/>
    </xf>
    <xf numFmtId="4" fontId="9" fillId="4" borderId="0" xfId="1" applyNumberFormat="1" applyFont="1" applyFill="1" applyAlignment="1">
      <alignment vertical="center" wrapText="1"/>
    </xf>
    <xf numFmtId="4" fontId="9" fillId="4" borderId="0" xfId="1" applyNumberFormat="1" applyFont="1" applyFill="1" applyAlignment="1">
      <alignment wrapText="1"/>
    </xf>
    <xf numFmtId="0" fontId="9" fillId="4" borderId="0" xfId="1" applyFont="1" applyFill="1" applyAlignment="1">
      <alignment wrapText="1"/>
    </xf>
    <xf numFmtId="49" fontId="9" fillId="2" borderId="8" xfId="0" applyNumberFormat="1" applyFont="1" applyFill="1" applyBorder="1" applyAlignment="1">
      <alignment horizontal="left" vertical="center" wrapText="1"/>
    </xf>
    <xf numFmtId="4" fontId="12" fillId="4" borderId="0" xfId="0" applyNumberFormat="1" applyFont="1" applyFill="1" applyAlignment="1">
      <alignment wrapText="1"/>
    </xf>
    <xf numFmtId="4" fontId="9" fillId="4" borderId="0" xfId="0" applyNumberFormat="1" applyFont="1" applyFill="1" applyAlignment="1">
      <alignment wrapText="1"/>
    </xf>
    <xf numFmtId="4" fontId="12" fillId="2" borderId="0" xfId="0" applyNumberFormat="1" applyFont="1" applyFill="1" applyAlignment="1">
      <alignment wrapText="1"/>
    </xf>
    <xf numFmtId="4" fontId="9" fillId="2" borderId="0" xfId="0" applyNumberFormat="1" applyFont="1" applyFill="1" applyAlignment="1">
      <alignment wrapText="1"/>
    </xf>
    <xf numFmtId="0" fontId="9" fillId="4" borderId="8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center" vertical="center" wrapText="1"/>
    </xf>
    <xf numFmtId="4" fontId="9" fillId="4" borderId="8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9" fillId="2" borderId="8" xfId="0" applyFont="1" applyFill="1" applyBorder="1" applyAlignment="1">
      <alignment horizontal="left" vertical="center" wrapText="1"/>
    </xf>
    <xf numFmtId="4" fontId="9" fillId="2" borderId="0" xfId="0" applyNumberFormat="1" applyFont="1" applyFill="1" applyAlignment="1">
      <alignment vertical="center" wrapText="1"/>
    </xf>
    <xf numFmtId="4" fontId="13" fillId="2" borderId="0" xfId="0" applyNumberFormat="1" applyFont="1" applyFill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left" vertical="center" wrapText="1"/>
    </xf>
    <xf numFmtId="49" fontId="9" fillId="4" borderId="18" xfId="0" applyNumberFormat="1" applyFont="1" applyFill="1" applyBorder="1" applyAlignment="1">
      <alignment horizontal="left" vertical="center" wrapText="1"/>
    </xf>
    <xf numFmtId="49" fontId="17" fillId="2" borderId="8" xfId="0" applyNumberFormat="1" applyFont="1" applyFill="1" applyBorder="1" applyAlignment="1">
      <alignment horizontal="left" vertical="center" wrapText="1"/>
    </xf>
    <xf numFmtId="3" fontId="9" fillId="4" borderId="8" xfId="0" applyNumberFormat="1" applyFont="1" applyFill="1" applyBorder="1" applyAlignment="1">
      <alignment horizontal="center" vertical="center" wrapText="1"/>
    </xf>
    <xf numFmtId="49" fontId="9" fillId="4" borderId="18" xfId="0" applyNumberFormat="1" applyFont="1" applyFill="1" applyBorder="1" applyAlignment="1">
      <alignment horizontal="center" vertical="center" wrapText="1"/>
    </xf>
    <xf numFmtId="49" fontId="9" fillId="0" borderId="8" xfId="3" applyNumberFormat="1" applyFont="1" applyBorder="1" applyAlignment="1">
      <alignment horizontal="left" vertical="center" wrapText="1"/>
    </xf>
    <xf numFmtId="49" fontId="9" fillId="2" borderId="8" xfId="3" applyNumberFormat="1" applyFont="1" applyFill="1" applyBorder="1" applyAlignment="1">
      <alignment horizontal="left" vertical="center" wrapText="1"/>
    </xf>
    <xf numFmtId="0" fontId="9" fillId="4" borderId="20" xfId="0" applyFont="1" applyFill="1" applyBorder="1" applyAlignment="1">
      <alignment horizontal="left" vertical="center" wrapText="1"/>
    </xf>
    <xf numFmtId="0" fontId="9" fillId="4" borderId="8" xfId="0" applyFont="1" applyFill="1" applyBorder="1" applyAlignment="1">
      <alignment horizontal="left" vertical="center" wrapText="1"/>
    </xf>
    <xf numFmtId="49" fontId="9" fillId="4" borderId="18" xfId="0" applyNumberFormat="1" applyFont="1" applyFill="1" applyBorder="1" applyAlignment="1">
      <alignment vertical="center" wrapText="1"/>
    </xf>
    <xf numFmtId="0" fontId="17" fillId="2" borderId="8" xfId="0" applyFont="1" applyFill="1" applyBorder="1" applyAlignment="1">
      <alignment horizontal="left" vertical="center" wrapText="1"/>
    </xf>
    <xf numFmtId="49" fontId="8" fillId="2" borderId="8" xfId="6" applyNumberFormat="1" applyFont="1" applyFill="1" applyBorder="1" applyAlignment="1">
      <alignment horizontal="center" vertical="center" wrapText="1"/>
    </xf>
    <xf numFmtId="0" fontId="8" fillId="2" borderId="8" xfId="6" applyFont="1" applyFill="1" applyBorder="1" applyAlignment="1">
      <alignment vertical="top" wrapText="1"/>
    </xf>
    <xf numFmtId="1" fontId="8" fillId="2" borderId="8" xfId="6" applyNumberFormat="1" applyFont="1" applyFill="1" applyBorder="1" applyAlignment="1">
      <alignment horizontal="center" vertical="center" wrapText="1"/>
    </xf>
    <xf numFmtId="4" fontId="8" fillId="2" borderId="8" xfId="6" applyNumberFormat="1" applyFont="1" applyFill="1" applyBorder="1" applyAlignment="1">
      <alignment horizontal="center" vertical="center" wrapText="1"/>
    </xf>
    <xf numFmtId="0" fontId="26" fillId="2" borderId="0" xfId="6" applyFont="1" applyFill="1" applyAlignment="1">
      <alignment vertical="center" wrapText="1"/>
    </xf>
    <xf numFmtId="0" fontId="8" fillId="2" borderId="0" xfId="6" applyFont="1" applyFill="1" applyAlignment="1">
      <alignment wrapText="1"/>
    </xf>
    <xf numFmtId="4" fontId="23" fillId="2" borderId="8" xfId="6" applyNumberFormat="1" applyFont="1" applyFill="1" applyBorder="1" applyAlignment="1">
      <alignment horizontal="center" vertical="center" wrapText="1"/>
    </xf>
    <xf numFmtId="4" fontId="8" fillId="5" borderId="8" xfId="6" applyNumberFormat="1" applyFont="1" applyFill="1" applyBorder="1" applyAlignment="1">
      <alignment wrapText="1"/>
    </xf>
    <xf numFmtId="0" fontId="8" fillId="5" borderId="0" xfId="6" applyFont="1" applyFill="1" applyAlignment="1">
      <alignment wrapText="1"/>
    </xf>
    <xf numFmtId="0" fontId="8" fillId="6" borderId="8" xfId="6" applyFont="1" applyFill="1" applyBorder="1" applyAlignment="1">
      <alignment horizontal="center" vertical="center" wrapText="1"/>
    </xf>
    <xf numFmtId="0" fontId="8" fillId="2" borderId="8" xfId="6" applyFont="1" applyFill="1" applyBorder="1" applyAlignment="1">
      <alignment horizontal="left" vertical="center" wrapText="1"/>
    </xf>
    <xf numFmtId="0" fontId="23" fillId="2" borderId="8" xfId="6" applyFont="1" applyFill="1" applyBorder="1" applyAlignment="1">
      <alignment horizontal="center" vertical="center" wrapText="1"/>
    </xf>
    <xf numFmtId="0" fontId="8" fillId="3" borderId="0" xfId="6" applyFont="1" applyFill="1" applyAlignment="1">
      <alignment wrapText="1"/>
    </xf>
    <xf numFmtId="0" fontId="8" fillId="2" borderId="0" xfId="6" applyFont="1" applyFill="1" applyAlignment="1">
      <alignment vertical="center" wrapText="1"/>
    </xf>
    <xf numFmtId="4" fontId="9" fillId="0" borderId="8" xfId="0" applyNumberFormat="1" applyFont="1" applyBorder="1" applyAlignment="1">
      <alignment horizontal="center" vertical="center" wrapText="1"/>
    </xf>
    <xf numFmtId="49" fontId="14" fillId="7" borderId="8" xfId="0" applyNumberFormat="1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center" vertical="center" wrapText="1"/>
    </xf>
    <xf numFmtId="4" fontId="14" fillId="7" borderId="8" xfId="0" applyNumberFormat="1" applyFont="1" applyFill="1" applyBorder="1" applyAlignment="1">
      <alignment horizontal="center" vertical="center" wrapText="1"/>
    </xf>
    <xf numFmtId="3" fontId="14" fillId="7" borderId="8" xfId="0" applyNumberFormat="1" applyFont="1" applyFill="1" applyBorder="1" applyAlignment="1">
      <alignment horizontal="center" vertical="center" wrapText="1"/>
    </xf>
    <xf numFmtId="49" fontId="14" fillId="8" borderId="8" xfId="0" applyNumberFormat="1" applyFont="1" applyFill="1" applyBorder="1" applyAlignment="1">
      <alignment horizontal="center" vertical="center" wrapText="1"/>
    </xf>
    <xf numFmtId="49" fontId="14" fillId="8" borderId="8" xfId="0" applyNumberFormat="1" applyFont="1" applyFill="1" applyBorder="1" applyAlignment="1">
      <alignment horizontal="left" vertical="center" wrapText="1"/>
    </xf>
    <xf numFmtId="4" fontId="14" fillId="8" borderId="8" xfId="0" applyNumberFormat="1" applyFont="1" applyFill="1" applyBorder="1" applyAlignment="1">
      <alignment horizontal="center" vertical="center" wrapText="1"/>
    </xf>
    <xf numFmtId="49" fontId="14" fillId="7" borderId="8" xfId="0" applyNumberFormat="1" applyFont="1" applyFill="1" applyBorder="1" applyAlignment="1">
      <alignment horizontal="left" vertical="center" wrapText="1"/>
    </xf>
    <xf numFmtId="2" fontId="9" fillId="4" borderId="8" xfId="0" applyNumberFormat="1" applyFont="1" applyFill="1" applyBorder="1" applyAlignment="1">
      <alignment horizontal="center" vertical="center" wrapText="1"/>
    </xf>
    <xf numFmtId="4" fontId="17" fillId="0" borderId="0" xfId="0" applyNumberFormat="1" applyFont="1" applyAlignment="1">
      <alignment wrapText="1"/>
    </xf>
    <xf numFmtId="0" fontId="17" fillId="0" borderId="0" xfId="0" applyFont="1" applyAlignment="1">
      <alignment wrapText="1"/>
    </xf>
    <xf numFmtId="1" fontId="14" fillId="7" borderId="8" xfId="0" applyNumberFormat="1" applyFont="1" applyFill="1" applyBorder="1" applyAlignment="1">
      <alignment horizontal="center" vertical="center" wrapText="1"/>
    </xf>
    <xf numFmtId="0" fontId="18" fillId="7" borderId="8" xfId="0" applyFont="1" applyFill="1" applyBorder="1" applyAlignment="1">
      <alignment horizontal="center" vertical="center" wrapText="1"/>
    </xf>
    <xf numFmtId="49" fontId="18" fillId="7" borderId="8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23" fillId="0" borderId="8" xfId="6" applyNumberFormat="1" applyFont="1" applyBorder="1" applyAlignment="1">
      <alignment horizontal="center" vertical="center" wrapText="1"/>
    </xf>
    <xf numFmtId="4" fontId="23" fillId="0" borderId="8" xfId="6" applyNumberFormat="1" applyFont="1" applyBorder="1" applyAlignment="1">
      <alignment horizontal="center" vertical="center"/>
    </xf>
    <xf numFmtId="1" fontId="18" fillId="7" borderId="8" xfId="0" applyNumberFormat="1" applyFont="1" applyFill="1" applyBorder="1" applyAlignment="1">
      <alignment horizontal="center" vertical="center" wrapText="1"/>
    </xf>
    <xf numFmtId="49" fontId="14" fillId="7" borderId="1" xfId="0" applyNumberFormat="1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4" fontId="14" fillId="7" borderId="1" xfId="0" applyNumberFormat="1" applyFont="1" applyFill="1" applyBorder="1" applyAlignment="1">
      <alignment horizontal="center" vertical="center" wrapText="1"/>
    </xf>
    <xf numFmtId="49" fontId="9" fillId="4" borderId="20" xfId="0" applyNumberFormat="1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wrapText="1"/>
    </xf>
    <xf numFmtId="4" fontId="18" fillId="7" borderId="8" xfId="0" applyNumberFormat="1" applyFont="1" applyFill="1" applyBorder="1" applyAlignment="1">
      <alignment horizontal="center" vertical="center" wrapText="1"/>
    </xf>
    <xf numFmtId="49" fontId="18" fillId="7" borderId="18" xfId="0" applyNumberFormat="1" applyFont="1" applyFill="1" applyBorder="1" applyAlignment="1">
      <alignment horizontal="left" vertical="center" wrapText="1"/>
    </xf>
    <xf numFmtId="49" fontId="9" fillId="4" borderId="23" xfId="0" applyNumberFormat="1" applyFont="1" applyFill="1" applyBorder="1" applyAlignment="1">
      <alignment horizontal="center" vertical="center" wrapText="1"/>
    </xf>
    <xf numFmtId="4" fontId="9" fillId="0" borderId="8" xfId="6" applyNumberFormat="1" applyFont="1" applyBorder="1" applyAlignment="1">
      <alignment horizontal="center" vertical="center"/>
    </xf>
    <xf numFmtId="0" fontId="14" fillId="7" borderId="8" xfId="6" applyFont="1" applyFill="1" applyBorder="1" applyAlignment="1">
      <alignment horizontal="left" vertical="center" wrapText="1"/>
    </xf>
    <xf numFmtId="0" fontId="14" fillId="7" borderId="8" xfId="6" applyFont="1" applyFill="1" applyBorder="1" applyAlignment="1">
      <alignment horizontal="center" vertical="center" wrapText="1"/>
    </xf>
    <xf numFmtId="2" fontId="14" fillId="7" borderId="8" xfId="6" applyNumberFormat="1" applyFont="1" applyFill="1" applyBorder="1" applyAlignment="1">
      <alignment horizontal="center" vertical="center" wrapText="1"/>
    </xf>
    <xf numFmtId="4" fontId="9" fillId="0" borderId="18" xfId="6" applyNumberFormat="1" applyFont="1" applyBorder="1" applyAlignment="1">
      <alignment horizontal="center" vertical="center"/>
    </xf>
    <xf numFmtId="0" fontId="14" fillId="7" borderId="8" xfId="1" applyFont="1" applyFill="1" applyBorder="1" applyAlignment="1">
      <alignment horizontal="center" vertical="center" wrapText="1"/>
    </xf>
    <xf numFmtId="49" fontId="14" fillId="7" borderId="8" xfId="1" applyNumberFormat="1" applyFont="1" applyFill="1" applyBorder="1" applyAlignment="1">
      <alignment horizontal="center" vertical="center" wrapText="1"/>
    </xf>
    <xf numFmtId="49" fontId="14" fillId="7" borderId="8" xfId="1" applyNumberFormat="1" applyFont="1" applyFill="1" applyBorder="1" applyAlignment="1">
      <alignment horizontal="left" vertical="center" wrapText="1"/>
    </xf>
    <xf numFmtId="4" fontId="14" fillId="7" borderId="8" xfId="1" applyNumberFormat="1" applyFont="1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center" vertical="center" wrapText="1"/>
    </xf>
    <xf numFmtId="1" fontId="17" fillId="4" borderId="8" xfId="0" applyNumberFormat="1" applyFont="1" applyFill="1" applyBorder="1" applyAlignment="1">
      <alignment horizontal="center" vertical="center" wrapText="1"/>
    </xf>
    <xf numFmtId="1" fontId="17" fillId="2" borderId="8" xfId="0" applyNumberFormat="1" applyFont="1" applyFill="1" applyBorder="1" applyAlignment="1">
      <alignment horizontal="center" vertical="center" wrapText="1"/>
    </xf>
    <xf numFmtId="1" fontId="9" fillId="4" borderId="8" xfId="0" applyNumberFormat="1" applyFont="1" applyFill="1" applyBorder="1" applyAlignment="1">
      <alignment horizontal="center" vertical="center" wrapText="1"/>
    </xf>
    <xf numFmtId="1" fontId="12" fillId="4" borderId="8" xfId="0" applyNumberFormat="1" applyFont="1" applyFill="1" applyBorder="1" applyAlignment="1">
      <alignment horizontal="center" vertical="center" wrapText="1"/>
    </xf>
    <xf numFmtId="49" fontId="23" fillId="7" borderId="8" xfId="6" applyNumberFormat="1" applyFont="1" applyFill="1" applyBorder="1" applyAlignment="1">
      <alignment horizontal="center" vertical="center" wrapText="1"/>
    </xf>
    <xf numFmtId="0" fontId="23" fillId="7" borderId="8" xfId="6" applyFont="1" applyFill="1" applyBorder="1" applyAlignment="1">
      <alignment horizontal="center" vertical="center" wrapText="1"/>
    </xf>
    <xf numFmtId="0" fontId="23" fillId="7" borderId="8" xfId="6" applyFont="1" applyFill="1" applyBorder="1" applyAlignment="1">
      <alignment horizontal="left" vertical="center" wrapText="1"/>
    </xf>
    <xf numFmtId="0" fontId="23" fillId="7" borderId="8" xfId="6" applyFont="1" applyFill="1" applyBorder="1" applyAlignment="1">
      <alignment vertical="center" wrapText="1"/>
    </xf>
    <xf numFmtId="1" fontId="23" fillId="7" borderId="8" xfId="6" applyNumberFormat="1" applyFont="1" applyFill="1" applyBorder="1" applyAlignment="1">
      <alignment horizontal="center" vertical="center" wrapText="1"/>
    </xf>
    <xf numFmtId="4" fontId="23" fillId="7" borderId="8" xfId="6" applyNumberFormat="1" applyFont="1" applyFill="1" applyBorder="1" applyAlignment="1">
      <alignment horizontal="center" vertical="center" wrapText="1"/>
    </xf>
    <xf numFmtId="0" fontId="27" fillId="7" borderId="8" xfId="6" applyFont="1" applyFill="1" applyBorder="1" applyAlignment="1">
      <alignment vertical="center" wrapText="1"/>
    </xf>
    <xf numFmtId="0" fontId="23" fillId="7" borderId="8" xfId="6" applyFont="1" applyFill="1" applyBorder="1" applyAlignment="1">
      <alignment wrapText="1"/>
    </xf>
    <xf numFmtId="0" fontId="27" fillId="7" borderId="8" xfId="6" applyFont="1" applyFill="1" applyBorder="1" applyAlignment="1">
      <alignment vertical="top" wrapText="1"/>
    </xf>
    <xf numFmtId="0" fontId="9" fillId="0" borderId="0" xfId="15" applyFont="1"/>
    <xf numFmtId="0" fontId="9" fillId="0" borderId="0" xfId="15" applyFont="1" applyAlignment="1">
      <alignment horizontal="left" vertical="center"/>
    </xf>
    <xf numFmtId="0" fontId="9" fillId="0" borderId="0" xfId="15" applyFont="1" applyAlignment="1">
      <alignment vertical="center"/>
    </xf>
    <xf numFmtId="0" fontId="9" fillId="0" borderId="0" xfId="15" applyFont="1" applyAlignment="1">
      <alignment vertical="center" wrapText="1"/>
    </xf>
    <xf numFmtId="0" fontId="17" fillId="0" borderId="0" xfId="15" applyFont="1" applyAlignment="1">
      <alignment vertical="center" wrapText="1"/>
    </xf>
    <xf numFmtId="0" fontId="20" fillId="0" borderId="0" xfId="15" applyFont="1"/>
    <xf numFmtId="0" fontId="9" fillId="0" borderId="8" xfId="15" applyFont="1" applyBorder="1" applyAlignment="1">
      <alignment horizontal="center" vertical="center" wrapText="1"/>
    </xf>
    <xf numFmtId="0" fontId="9" fillId="0" borderId="8" xfId="15" applyFont="1" applyBorder="1" applyAlignment="1">
      <alignment horizontal="center" wrapText="1"/>
    </xf>
    <xf numFmtId="0" fontId="9" fillId="0" borderId="8" xfId="15" applyFont="1" applyBorder="1" applyAlignment="1">
      <alignment horizontal="left" vertical="center" wrapText="1"/>
    </xf>
    <xf numFmtId="0" fontId="20" fillId="0" borderId="0" xfId="15" applyFont="1" applyAlignment="1">
      <alignment horizontal="center"/>
    </xf>
    <xf numFmtId="1" fontId="14" fillId="7" borderId="8" xfId="6" applyNumberFormat="1" applyFont="1" applyFill="1" applyBorder="1" applyAlignment="1">
      <alignment horizontal="center" vertical="center" wrapText="1"/>
    </xf>
    <xf numFmtId="0" fontId="22" fillId="0" borderId="0" xfId="15" applyFont="1"/>
    <xf numFmtId="1" fontId="9" fillId="0" borderId="8" xfId="6" applyNumberFormat="1" applyFont="1" applyBorder="1" applyAlignment="1">
      <alignment horizontal="center" vertical="center" wrapText="1"/>
    </xf>
    <xf numFmtId="0" fontId="22" fillId="0" borderId="21" xfId="15" applyFont="1" applyBorder="1"/>
    <xf numFmtId="0" fontId="22" fillId="0" borderId="14" xfId="15" applyFont="1" applyBorder="1"/>
    <xf numFmtId="0" fontId="9" fillId="2" borderId="18" xfId="15" applyFont="1" applyFill="1" applyBorder="1" applyAlignment="1">
      <alignment horizontal="left" vertical="center" wrapText="1"/>
    </xf>
    <xf numFmtId="0" fontId="20" fillId="0" borderId="0" xfId="15" applyFont="1" applyAlignment="1">
      <alignment horizontal="center" vertical="center"/>
    </xf>
    <xf numFmtId="0" fontId="9" fillId="2" borderId="8" xfId="15" applyFont="1" applyFill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1" fontId="14" fillId="7" borderId="1" xfId="0" applyNumberFormat="1" applyFont="1" applyFill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4" fontId="14" fillId="0" borderId="36" xfId="0" applyNumberFormat="1" applyFont="1" applyBorder="1" applyAlignment="1">
      <alignment horizontal="center" vertical="center" wrapText="1"/>
    </xf>
    <xf numFmtId="3" fontId="14" fillId="7" borderId="18" xfId="0" applyNumberFormat="1" applyFont="1" applyFill="1" applyBorder="1" applyAlignment="1">
      <alignment horizontal="center" vertical="center" wrapText="1"/>
    </xf>
    <xf numFmtId="3" fontId="14" fillId="8" borderId="8" xfId="0" applyNumberFormat="1" applyFont="1" applyFill="1" applyBorder="1" applyAlignment="1">
      <alignment horizontal="center" vertical="center" wrapText="1"/>
    </xf>
    <xf numFmtId="0" fontId="18" fillId="7" borderId="18" xfId="0" applyFont="1" applyFill="1" applyBorder="1" applyAlignment="1">
      <alignment horizontal="left" vertical="center" wrapText="1"/>
    </xf>
    <xf numFmtId="2" fontId="9" fillId="4" borderId="18" xfId="0" applyNumberFormat="1" applyFont="1" applyFill="1" applyBorder="1" applyAlignment="1">
      <alignment horizontal="left" vertical="center" wrapText="1"/>
    </xf>
    <xf numFmtId="0" fontId="8" fillId="2" borderId="8" xfId="6" applyFont="1" applyFill="1" applyBorder="1" applyAlignment="1">
      <alignment horizontal="center" vertical="center" wrapText="1"/>
    </xf>
    <xf numFmtId="1" fontId="14" fillId="7" borderId="18" xfId="0" applyNumberFormat="1" applyFont="1" applyFill="1" applyBorder="1" applyAlignment="1">
      <alignment horizontal="center" vertical="center" wrapText="1"/>
    </xf>
    <xf numFmtId="0" fontId="29" fillId="7" borderId="5" xfId="0" applyFont="1" applyFill="1" applyBorder="1" applyAlignment="1">
      <alignment horizontal="center" vertical="center" wrapText="1"/>
    </xf>
    <xf numFmtId="0" fontId="8" fillId="0" borderId="0" xfId="6" applyFont="1" applyAlignment="1">
      <alignment wrapText="1"/>
    </xf>
    <xf numFmtId="0" fontId="8" fillId="0" borderId="0" xfId="6" applyFont="1" applyAlignment="1">
      <alignment vertical="center" wrapText="1"/>
    </xf>
    <xf numFmtId="0" fontId="8" fillId="0" borderId="8" xfId="6" applyFont="1" applyBorder="1" applyAlignment="1">
      <alignment horizontal="centerContinuous" vertical="center" wrapText="1"/>
    </xf>
    <xf numFmtId="0" fontId="8" fillId="0" borderId="8" xfId="6" applyFont="1" applyBorder="1" applyAlignment="1">
      <alignment horizontal="center" wrapText="1"/>
    </xf>
    <xf numFmtId="4" fontId="23" fillId="0" borderId="8" xfId="6" applyNumberFormat="1" applyFont="1" applyBorder="1" applyAlignment="1">
      <alignment horizontal="center" vertical="center" wrapText="1"/>
    </xf>
    <xf numFmtId="0" fontId="24" fillId="0" borderId="0" xfId="6" applyFont="1" applyAlignment="1">
      <alignment vertical="center" wrapText="1"/>
    </xf>
    <xf numFmtId="0" fontId="24" fillId="0" borderId="0" xfId="6" applyFont="1" applyAlignment="1">
      <alignment wrapText="1"/>
    </xf>
    <xf numFmtId="4" fontId="24" fillId="0" borderId="0" xfId="6" applyNumberFormat="1" applyFont="1" applyAlignment="1">
      <alignment vertical="center" wrapText="1"/>
    </xf>
    <xf numFmtId="4" fontId="24" fillId="0" borderId="0" xfId="6" applyNumberFormat="1" applyFont="1" applyAlignment="1">
      <alignment wrapText="1"/>
    </xf>
    <xf numFmtId="49" fontId="8" fillId="0" borderId="8" xfId="6" applyNumberFormat="1" applyFont="1" applyBorder="1" applyAlignment="1">
      <alignment horizontal="center" vertical="center" wrapText="1"/>
    </xf>
    <xf numFmtId="49" fontId="25" fillId="2" borderId="8" xfId="6" applyNumberFormat="1" applyFont="1" applyFill="1" applyBorder="1" applyAlignment="1">
      <alignment horizontal="center" vertical="center" wrapText="1"/>
    </xf>
    <xf numFmtId="0" fontId="8" fillId="0" borderId="8" xfId="6" applyFont="1" applyBorder="1" applyAlignment="1">
      <alignment horizontal="center" vertical="center" wrapText="1"/>
    </xf>
    <xf numFmtId="4" fontId="8" fillId="0" borderId="0" xfId="6" applyNumberFormat="1" applyFont="1" applyAlignment="1">
      <alignment wrapText="1"/>
    </xf>
    <xf numFmtId="4" fontId="27" fillId="7" borderId="8" xfId="17" applyNumberFormat="1" applyFont="1" applyFill="1" applyBorder="1" applyAlignment="1">
      <alignment horizontal="center" vertical="center" wrapText="1"/>
    </xf>
    <xf numFmtId="3" fontId="27" fillId="7" borderId="8" xfId="17" applyNumberFormat="1" applyFont="1" applyFill="1" applyBorder="1" applyAlignment="1">
      <alignment horizontal="center" vertical="center" wrapText="1"/>
    </xf>
    <xf numFmtId="4" fontId="27" fillId="2" borderId="8" xfId="17" applyNumberFormat="1" applyFont="1" applyFill="1" applyBorder="1" applyAlignment="1">
      <alignment horizontal="center" vertical="center" wrapText="1"/>
    </xf>
    <xf numFmtId="4" fontId="8" fillId="0" borderId="8" xfId="6" applyNumberFormat="1" applyFont="1" applyBorder="1" applyAlignment="1">
      <alignment horizontal="center" vertical="center" wrapText="1"/>
    </xf>
    <xf numFmtId="4" fontId="13" fillId="0" borderId="0" xfId="3" applyNumberFormat="1" applyFont="1" applyAlignment="1">
      <alignment horizontal="center" vertical="center" wrapText="1"/>
    </xf>
    <xf numFmtId="4" fontId="9" fillId="0" borderId="5" xfId="3" applyNumberFormat="1" applyFont="1" applyBorder="1" applyAlignment="1">
      <alignment wrapText="1"/>
    </xf>
    <xf numFmtId="0" fontId="9" fillId="0" borderId="16" xfId="3" applyFont="1" applyBorder="1" applyAlignment="1">
      <alignment horizontal="center" vertical="center" wrapText="1"/>
    </xf>
    <xf numFmtId="4" fontId="14" fillId="0" borderId="8" xfId="3" applyNumberFormat="1" applyFont="1" applyBorder="1" applyAlignment="1">
      <alignment horizontal="center" vertical="center" wrapText="1"/>
    </xf>
    <xf numFmtId="165" fontId="9" fillId="4" borderId="8" xfId="0" applyNumberFormat="1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2" fontId="9" fillId="4" borderId="8" xfId="0" applyNumberFormat="1" applyFont="1" applyFill="1" applyBorder="1" applyAlignment="1">
      <alignment horizontal="left" vertical="center" wrapText="1"/>
    </xf>
    <xf numFmtId="0" fontId="9" fillId="4" borderId="22" xfId="0" applyFont="1" applyFill="1" applyBorder="1" applyAlignment="1">
      <alignment horizontal="center" vertical="center" wrapText="1"/>
    </xf>
    <xf numFmtId="0" fontId="9" fillId="4" borderId="8" xfId="1" applyFont="1" applyFill="1" applyBorder="1" applyAlignment="1">
      <alignment horizontal="center" vertical="center" wrapText="1"/>
    </xf>
    <xf numFmtId="49" fontId="9" fillId="8" borderId="18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center" vertical="center" wrapText="1"/>
    </xf>
    <xf numFmtId="0" fontId="31" fillId="8" borderId="19" xfId="0" applyFont="1" applyFill="1" applyBorder="1" applyAlignment="1">
      <alignment horizontal="center" vertical="center" wrapText="1"/>
    </xf>
    <xf numFmtId="49" fontId="14" fillId="8" borderId="18" xfId="0" applyNumberFormat="1" applyFont="1" applyFill="1" applyBorder="1" applyAlignment="1">
      <alignment horizontal="left" vertical="center" wrapText="1"/>
    </xf>
    <xf numFmtId="1" fontId="9" fillId="8" borderId="8" xfId="0" applyNumberFormat="1" applyFont="1" applyFill="1" applyBorder="1" applyAlignment="1">
      <alignment horizontal="center" vertical="center" wrapText="1"/>
    </xf>
    <xf numFmtId="4" fontId="9" fillId="8" borderId="8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Alignment="1">
      <alignment horizontal="left" vertical="center" wrapText="1"/>
    </xf>
    <xf numFmtId="1" fontId="14" fillId="8" borderId="8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wrapText="1"/>
    </xf>
    <xf numFmtId="3" fontId="9" fillId="0" borderId="8" xfId="0" applyNumberFormat="1" applyFont="1" applyBorder="1" applyAlignment="1" applyProtection="1">
      <alignment horizontal="center" vertical="center" wrapText="1"/>
      <protection locked="0"/>
    </xf>
    <xf numFmtId="4" fontId="32" fillId="0" borderId="0" xfId="0" applyNumberFormat="1" applyFont="1" applyAlignment="1">
      <alignment horizontal="right" vertical="center" wrapText="1"/>
    </xf>
    <xf numFmtId="4" fontId="9" fillId="0" borderId="0" xfId="3" applyNumberFormat="1" applyFont="1" applyAlignment="1">
      <alignment horizontal="center" vertical="center" wrapText="1"/>
    </xf>
    <xf numFmtId="0" fontId="14" fillId="2" borderId="16" xfId="0" applyFont="1" applyFill="1" applyBorder="1" applyAlignment="1">
      <alignment horizontal="left" wrapText="1"/>
    </xf>
    <xf numFmtId="49" fontId="9" fillId="2" borderId="18" xfId="0" applyNumberFormat="1" applyFont="1" applyFill="1" applyBorder="1" applyAlignment="1">
      <alignment horizontal="left" vertical="center" wrapText="1"/>
    </xf>
    <xf numFmtId="1" fontId="9" fillId="2" borderId="8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vertical="center" wrapText="1"/>
    </xf>
    <xf numFmtId="0" fontId="9" fillId="2" borderId="8" xfId="0" applyFont="1" applyFill="1" applyBorder="1" applyAlignment="1">
      <alignment horizontal="center" wrapText="1"/>
    </xf>
    <xf numFmtId="0" fontId="9" fillId="2" borderId="8" xfId="0" applyFont="1" applyFill="1" applyBorder="1" applyAlignment="1">
      <alignment horizontal="left" wrapText="1"/>
    </xf>
    <xf numFmtId="0" fontId="14" fillId="2" borderId="16" xfId="0" applyFont="1" applyFill="1" applyBorder="1" applyAlignment="1">
      <alignment horizontal="left" vertical="center" wrapText="1"/>
    </xf>
    <xf numFmtId="49" fontId="23" fillId="2" borderId="8" xfId="6" applyNumberFormat="1" applyFont="1" applyFill="1" applyBorder="1" applyAlignment="1">
      <alignment horizontal="center" vertical="center" wrapText="1"/>
    </xf>
    <xf numFmtId="4" fontId="23" fillId="2" borderId="8" xfId="6" applyNumberFormat="1" applyFont="1" applyFill="1" applyBorder="1" applyAlignment="1">
      <alignment horizontal="center" vertical="center"/>
    </xf>
    <xf numFmtId="0" fontId="9" fillId="2" borderId="8" xfId="6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left" vertical="center" wrapText="1"/>
    </xf>
    <xf numFmtId="4" fontId="14" fillId="2" borderId="8" xfId="3" applyNumberFormat="1" applyFont="1" applyFill="1" applyBorder="1" applyAlignment="1">
      <alignment horizontal="center" vertical="center" wrapText="1"/>
    </xf>
    <xf numFmtId="4" fontId="8" fillId="2" borderId="8" xfId="6" applyNumberFormat="1" applyFont="1" applyFill="1" applyBorder="1" applyAlignment="1">
      <alignment horizontal="center" vertical="center"/>
    </xf>
    <xf numFmtId="49" fontId="9" fillId="2" borderId="8" xfId="6" applyNumberFormat="1" applyFont="1" applyFill="1" applyBorder="1" applyAlignment="1">
      <alignment horizontal="center" vertical="center" wrapText="1"/>
    </xf>
    <xf numFmtId="4" fontId="9" fillId="2" borderId="8" xfId="6" applyNumberFormat="1" applyFont="1" applyFill="1" applyBorder="1" applyAlignment="1">
      <alignment horizontal="center" vertical="center"/>
    </xf>
    <xf numFmtId="4" fontId="14" fillId="2" borderId="16" xfId="3" applyNumberFormat="1" applyFont="1" applyFill="1" applyBorder="1" applyAlignment="1">
      <alignment horizontal="center" vertical="center" wrapText="1"/>
    </xf>
    <xf numFmtId="3" fontId="17" fillId="2" borderId="8" xfId="0" applyNumberFormat="1" applyFont="1" applyFill="1" applyBorder="1" applyAlignment="1">
      <alignment horizontal="center" vertical="center" wrapText="1"/>
    </xf>
    <xf numFmtId="0" fontId="8" fillId="2" borderId="8" xfId="6" applyFont="1" applyFill="1" applyBorder="1" applyAlignment="1">
      <alignment horizontal="left" vertical="top" wrapText="1"/>
    </xf>
    <xf numFmtId="49" fontId="9" fillId="2" borderId="0" xfId="0" applyNumberFormat="1" applyFont="1" applyFill="1" applyAlignment="1">
      <alignment wrapText="1"/>
    </xf>
    <xf numFmtId="0" fontId="9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49" fontId="9" fillId="2" borderId="0" xfId="0" applyNumberFormat="1" applyFont="1" applyFill="1" applyAlignment="1">
      <alignment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center" vertical="center" wrapText="1"/>
    </xf>
    <xf numFmtId="4" fontId="9" fillId="2" borderId="0" xfId="0" applyNumberFormat="1" applyFont="1" applyFill="1" applyAlignment="1">
      <alignment horizontal="center" vertical="center" wrapText="1"/>
    </xf>
    <xf numFmtId="3" fontId="9" fillId="2" borderId="0" xfId="0" applyNumberFormat="1" applyFont="1" applyFill="1" applyAlignment="1">
      <alignment horizontal="center" vertical="center" wrapText="1"/>
    </xf>
    <xf numFmtId="2" fontId="9" fillId="2" borderId="0" xfId="0" applyNumberFormat="1" applyFont="1" applyFill="1" applyAlignment="1">
      <alignment horizontal="left" vertical="center" wrapText="1"/>
    </xf>
    <xf numFmtId="4" fontId="9" fillId="2" borderId="8" xfId="2" applyNumberFormat="1" applyFont="1" applyFill="1" applyBorder="1" applyAlignment="1">
      <alignment horizontal="center" vertical="center" wrapText="1"/>
    </xf>
    <xf numFmtId="0" fontId="9" fillId="0" borderId="8" xfId="6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0" xfId="3" applyFont="1" applyAlignment="1">
      <alignment wrapText="1"/>
    </xf>
    <xf numFmtId="4" fontId="9" fillId="0" borderId="8" xfId="3" applyNumberFormat="1" applyFont="1" applyBorder="1" applyAlignment="1">
      <alignment horizontal="center" vertical="center" wrapText="1"/>
    </xf>
    <xf numFmtId="0" fontId="27" fillId="7" borderId="8" xfId="17" applyFont="1" applyFill="1" applyBorder="1" applyAlignment="1">
      <alignment vertical="center" wrapText="1"/>
    </xf>
    <xf numFmtId="0" fontId="8" fillId="2" borderId="8" xfId="6" applyFont="1" applyFill="1" applyBorder="1" applyAlignment="1">
      <alignment vertical="center" wrapText="1"/>
    </xf>
    <xf numFmtId="49" fontId="9" fillId="4" borderId="18" xfId="1" applyNumberFormat="1" applyFont="1" applyFill="1" applyBorder="1" applyAlignment="1">
      <alignment horizontal="left" vertical="center" wrapText="1"/>
    </xf>
    <xf numFmtId="49" fontId="9" fillId="4" borderId="8" xfId="1" applyNumberFormat="1" applyFont="1" applyFill="1" applyBorder="1" applyAlignment="1">
      <alignment horizontal="center" vertical="center" wrapText="1"/>
    </xf>
    <xf numFmtId="0" fontId="9" fillId="4" borderId="18" xfId="1" applyFont="1" applyFill="1" applyBorder="1" applyAlignment="1">
      <alignment vertical="center" wrapText="1"/>
    </xf>
    <xf numFmtId="0" fontId="9" fillId="4" borderId="18" xfId="1" applyFont="1" applyFill="1" applyBorder="1" applyAlignment="1">
      <alignment horizontal="left" vertical="center" wrapText="1"/>
    </xf>
    <xf numFmtId="49" fontId="9" fillId="4" borderId="8" xfId="1" applyNumberFormat="1" applyFont="1" applyFill="1" applyBorder="1" applyAlignment="1">
      <alignment horizontal="left" vertical="center" wrapText="1"/>
    </xf>
    <xf numFmtId="0" fontId="9" fillId="2" borderId="8" xfId="3" applyFont="1" applyFill="1" applyBorder="1" applyAlignment="1">
      <alignment horizontal="left" vertical="center" wrapText="1"/>
    </xf>
    <xf numFmtId="3" fontId="9" fillId="2" borderId="8" xfId="6" applyNumberFormat="1" applyFont="1" applyFill="1" applyBorder="1" applyAlignment="1">
      <alignment horizontal="center" vertical="center"/>
    </xf>
    <xf numFmtId="49" fontId="8" fillId="2" borderId="8" xfId="3" applyNumberFormat="1" applyFont="1" applyFill="1" applyBorder="1" applyAlignment="1">
      <alignment horizontal="center" vertical="center" wrapText="1"/>
    </xf>
    <xf numFmtId="0" fontId="8" fillId="2" borderId="8" xfId="3" applyFont="1" applyFill="1" applyBorder="1" applyAlignment="1">
      <alignment horizontal="center" vertical="center" wrapText="1"/>
    </xf>
    <xf numFmtId="0" fontId="9" fillId="0" borderId="0" xfId="3" applyFont="1" applyAlignment="1">
      <alignment wrapText="1"/>
    </xf>
    <xf numFmtId="0" fontId="14" fillId="2" borderId="22" xfId="15" applyFont="1" applyFill="1" applyBorder="1" applyAlignment="1">
      <alignment horizontal="left" vertical="center" wrapText="1"/>
    </xf>
    <xf numFmtId="4" fontId="14" fillId="2" borderId="8" xfId="6" applyNumberFormat="1" applyFont="1" applyFill="1" applyBorder="1" applyAlignment="1">
      <alignment horizontal="center" vertical="center"/>
    </xf>
    <xf numFmtId="4" fontId="14" fillId="0" borderId="8" xfId="6" applyNumberFormat="1" applyFont="1" applyBorder="1" applyAlignment="1">
      <alignment horizontal="center" vertical="center"/>
    </xf>
    <xf numFmtId="4" fontId="14" fillId="2" borderId="8" xfId="15" applyNumberFormat="1" applyFont="1" applyFill="1" applyBorder="1" applyAlignment="1">
      <alignment horizontal="center" vertical="center" wrapText="1"/>
    </xf>
    <xf numFmtId="4" fontId="14" fillId="7" borderId="8" xfId="6" applyNumberFormat="1" applyFont="1" applyFill="1" applyBorder="1" applyAlignment="1">
      <alignment horizontal="center" vertical="center" wrapText="1"/>
    </xf>
    <xf numFmtId="0" fontId="9" fillId="10" borderId="8" xfId="6" applyFont="1" applyFill="1" applyBorder="1" applyAlignment="1">
      <alignment horizontal="left" vertical="center" wrapText="1"/>
    </xf>
    <xf numFmtId="0" fontId="9" fillId="10" borderId="8" xfId="6" applyFont="1" applyFill="1" applyBorder="1" applyAlignment="1">
      <alignment horizontal="center" vertical="center" wrapText="1"/>
    </xf>
    <xf numFmtId="2" fontId="9" fillId="10" borderId="8" xfId="6" applyNumberFormat="1" applyFont="1" applyFill="1" applyBorder="1" applyAlignment="1">
      <alignment horizontal="center" vertical="center" wrapText="1"/>
    </xf>
    <xf numFmtId="1" fontId="9" fillId="10" borderId="8" xfId="6" applyNumberFormat="1" applyFont="1" applyFill="1" applyBorder="1" applyAlignment="1">
      <alignment horizontal="center" vertical="center" wrapText="1"/>
    </xf>
    <xf numFmtId="49" fontId="9" fillId="0" borderId="0" xfId="6" applyNumberFormat="1" applyFont="1" applyAlignment="1">
      <alignment horizontal="center" vertical="center" wrapText="1"/>
    </xf>
    <xf numFmtId="0" fontId="9" fillId="0" borderId="0" xfId="6" applyFont="1" applyAlignment="1">
      <alignment horizontal="center" vertical="center" wrapText="1"/>
    </xf>
    <xf numFmtId="0" fontId="9" fillId="2" borderId="0" xfId="15" applyFont="1" applyFill="1" applyAlignment="1">
      <alignment horizontal="left" vertical="center" wrapText="1"/>
    </xf>
    <xf numFmtId="4" fontId="9" fillId="0" borderId="0" xfId="6" applyNumberFormat="1" applyFont="1" applyAlignment="1">
      <alignment horizontal="center" vertical="center"/>
    </xf>
    <xf numFmtId="0" fontId="9" fillId="2" borderId="8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4" fontId="9" fillId="0" borderId="1" xfId="1" applyNumberFormat="1" applyFont="1" applyBorder="1" applyAlignment="1">
      <alignment horizontal="center" wrapText="1"/>
    </xf>
    <xf numFmtId="4" fontId="9" fillId="0" borderId="5" xfId="1" applyNumberFormat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4" fontId="9" fillId="4" borderId="8" xfId="6" applyNumberFormat="1" applyFont="1" applyFill="1" applyBorder="1" applyAlignment="1">
      <alignment horizontal="center" vertical="center"/>
    </xf>
    <xf numFmtId="1" fontId="14" fillId="7" borderId="8" xfId="1" applyNumberFormat="1" applyFont="1" applyFill="1" applyBorder="1" applyAlignment="1">
      <alignment horizontal="center" vertical="center" wrapText="1"/>
    </xf>
    <xf numFmtId="0" fontId="14" fillId="2" borderId="16" xfId="1" applyFont="1" applyFill="1" applyBorder="1" applyAlignment="1">
      <alignment horizontal="left" vertical="center" wrapText="1"/>
    </xf>
    <xf numFmtId="49" fontId="9" fillId="2" borderId="8" xfId="1" applyNumberFormat="1" applyFont="1" applyFill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49" fontId="9" fillId="4" borderId="18" xfId="0" applyNumberFormat="1" applyFont="1" applyFill="1" applyBorder="1" applyAlignment="1">
      <alignment horizontal="left" vertical="center" wrapText="1"/>
    </xf>
    <xf numFmtId="4" fontId="9" fillId="4" borderId="18" xfId="0" applyNumberFormat="1" applyFont="1" applyFill="1" applyBorder="1" applyAlignment="1">
      <alignment horizontal="center" vertical="center" wrapText="1"/>
    </xf>
    <xf numFmtId="4" fontId="9" fillId="4" borderId="20" xfId="0" applyNumberFormat="1" applyFont="1" applyFill="1" applyBorder="1" applyAlignment="1">
      <alignment horizontal="center" vertical="center" wrapText="1"/>
    </xf>
    <xf numFmtId="4" fontId="9" fillId="4" borderId="8" xfId="0" applyNumberFormat="1" applyFont="1" applyFill="1" applyBorder="1" applyAlignment="1">
      <alignment horizontal="center" vertical="center" wrapText="1"/>
    </xf>
    <xf numFmtId="49" fontId="14" fillId="7" borderId="18" xfId="0" applyNumberFormat="1" applyFont="1" applyFill="1" applyBorder="1" applyAlignment="1">
      <alignment horizontal="left" vertical="center" wrapText="1"/>
    </xf>
    <xf numFmtId="0" fontId="14" fillId="7" borderId="18" xfId="0" applyFont="1" applyFill="1" applyBorder="1" applyAlignment="1">
      <alignment horizontal="center" vertical="center" wrapText="1"/>
    </xf>
    <xf numFmtId="49" fontId="14" fillId="7" borderId="18" xfId="0" applyNumberFormat="1" applyFont="1" applyFill="1" applyBorder="1" applyAlignment="1">
      <alignment horizontal="center" vertical="center" wrapText="1"/>
    </xf>
    <xf numFmtId="4" fontId="14" fillId="7" borderId="18" xfId="0" applyNumberFormat="1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9" fillId="0" borderId="1" xfId="0" applyNumberFormat="1" applyFont="1" applyBorder="1" applyAlignment="1">
      <alignment horizontal="center" wrapText="1"/>
    </xf>
    <xf numFmtId="4" fontId="9" fillId="0" borderId="5" xfId="0" applyNumberFormat="1" applyFont="1" applyBorder="1" applyAlignment="1">
      <alignment horizontal="center" wrapText="1"/>
    </xf>
    <xf numFmtId="0" fontId="9" fillId="0" borderId="8" xfId="0" applyFont="1" applyBorder="1" applyAlignment="1">
      <alignment horizontal="center" vertical="center" wrapText="1"/>
    </xf>
    <xf numFmtId="2" fontId="9" fillId="4" borderId="8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Alignment="1">
      <alignment wrapText="1"/>
    </xf>
    <xf numFmtId="4" fontId="18" fillId="7" borderId="18" xfId="0" applyNumberFormat="1" applyFont="1" applyFill="1" applyBorder="1" applyAlignment="1">
      <alignment horizontal="center" vertical="center" wrapText="1"/>
    </xf>
    <xf numFmtId="0" fontId="18" fillId="7" borderId="18" xfId="0" applyFont="1" applyFill="1" applyBorder="1" applyAlignment="1">
      <alignment horizontal="center" vertical="center" wrapText="1"/>
    </xf>
    <xf numFmtId="49" fontId="18" fillId="7" borderId="18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14" fillId="7" borderId="20" xfId="0" applyFont="1" applyFill="1" applyBorder="1" applyAlignment="1">
      <alignment horizontal="left" vertical="center" wrapText="1"/>
    </xf>
    <xf numFmtId="4" fontId="9" fillId="0" borderId="0" xfId="0" applyNumberFormat="1" applyFont="1" applyAlignment="1">
      <alignment horizontal="center" wrapText="1"/>
    </xf>
    <xf numFmtId="49" fontId="9" fillId="0" borderId="8" xfId="6" applyNumberFormat="1" applyFont="1" applyBorder="1" applyAlignment="1">
      <alignment horizontal="center" vertical="center" wrapText="1"/>
    </xf>
    <xf numFmtId="0" fontId="9" fillId="0" borderId="8" xfId="6" applyFont="1" applyBorder="1" applyAlignment="1">
      <alignment horizontal="center" vertical="center" wrapText="1"/>
    </xf>
    <xf numFmtId="0" fontId="9" fillId="0" borderId="18" xfId="15" applyFont="1" applyBorder="1" applyAlignment="1">
      <alignment horizontal="left" vertical="center" wrapText="1"/>
    </xf>
    <xf numFmtId="0" fontId="9" fillId="0" borderId="8" xfId="3" applyFont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center" vertical="center" wrapText="1"/>
    </xf>
    <xf numFmtId="0" fontId="9" fillId="0" borderId="8" xfId="6" applyFont="1" applyBorder="1" applyAlignment="1">
      <alignment horizontal="center" vertical="center" wrapText="1"/>
    </xf>
    <xf numFmtId="0" fontId="9" fillId="0" borderId="8" xfId="0" applyFont="1" applyBorder="1" applyAlignment="1">
      <alignment wrapText="1"/>
    </xf>
    <xf numFmtId="0" fontId="9" fillId="0" borderId="8" xfId="0" applyFont="1" applyBorder="1" applyAlignment="1">
      <alignment horizontal="left" wrapText="1"/>
    </xf>
    <xf numFmtId="0" fontId="17" fillId="2" borderId="8" xfId="3" applyFont="1" applyFill="1" applyBorder="1" applyAlignment="1">
      <alignment horizontal="left" vertical="center" wrapText="1"/>
    </xf>
    <xf numFmtId="49" fontId="17" fillId="2" borderId="8" xfId="3" applyNumberFormat="1" applyFont="1" applyFill="1" applyBorder="1" applyAlignment="1">
      <alignment horizontal="center" vertical="center" wrapText="1"/>
    </xf>
    <xf numFmtId="0" fontId="9" fillId="0" borderId="8" xfId="3" applyFont="1" applyBorder="1" applyAlignment="1">
      <alignment wrapText="1"/>
    </xf>
    <xf numFmtId="0" fontId="9" fillId="0" borderId="8" xfId="3" applyFont="1" applyBorder="1" applyAlignment="1">
      <alignment horizontal="center" wrapText="1"/>
    </xf>
    <xf numFmtId="4" fontId="9" fillId="0" borderId="8" xfId="3" applyNumberFormat="1" applyFont="1" applyBorder="1" applyAlignment="1">
      <alignment horizontal="center" wrapText="1"/>
    </xf>
    <xf numFmtId="4" fontId="12" fillId="9" borderId="0" xfId="0" applyNumberFormat="1" applyFont="1" applyFill="1" applyAlignment="1">
      <alignment wrapText="1"/>
    </xf>
    <xf numFmtId="4" fontId="9" fillId="9" borderId="0" xfId="0" applyNumberFormat="1" applyFont="1" applyFill="1" applyAlignment="1">
      <alignment wrapText="1"/>
    </xf>
    <xf numFmtId="0" fontId="9" fillId="9" borderId="0" xfId="0" applyFont="1" applyFill="1" applyAlignment="1">
      <alignment wrapText="1"/>
    </xf>
    <xf numFmtId="49" fontId="17" fillId="4" borderId="18" xfId="0" applyNumberFormat="1" applyFont="1" applyFill="1" applyBorder="1" applyAlignment="1">
      <alignment horizontal="left" vertical="center" wrapText="1"/>
    </xf>
    <xf numFmtId="0" fontId="9" fillId="2" borderId="18" xfId="6" applyFont="1" applyFill="1" applyBorder="1" applyAlignment="1">
      <alignment horizontal="center" vertical="center" wrapText="1"/>
    </xf>
    <xf numFmtId="0" fontId="9" fillId="4" borderId="18" xfId="6" applyFont="1" applyFill="1" applyBorder="1" applyAlignment="1">
      <alignment horizontal="center" vertical="center" wrapText="1"/>
    </xf>
    <xf numFmtId="4" fontId="9" fillId="4" borderId="18" xfId="6" applyNumberFormat="1" applyFont="1" applyFill="1" applyBorder="1" applyAlignment="1">
      <alignment horizontal="center" vertical="center" wrapText="1"/>
    </xf>
    <xf numFmtId="4" fontId="14" fillId="0" borderId="8" xfId="15" applyNumberFormat="1" applyFont="1" applyBorder="1" applyAlignment="1">
      <alignment horizontal="center" vertical="center" wrapText="1"/>
    </xf>
    <xf numFmtId="3" fontId="14" fillId="7" borderId="8" xfId="6" applyNumberFormat="1" applyFont="1" applyFill="1" applyBorder="1" applyAlignment="1">
      <alignment horizontal="center" vertical="center" wrapText="1"/>
    </xf>
    <xf numFmtId="0" fontId="9" fillId="0" borderId="8" xfId="19" applyFont="1" applyBorder="1" applyAlignment="1">
      <alignment horizontal="left" vertical="center" wrapText="1" shrinkToFit="1"/>
    </xf>
    <xf numFmtId="0" fontId="9" fillId="0" borderId="18" xfId="19" applyFont="1" applyBorder="1" applyAlignment="1">
      <alignment horizontal="left" vertical="center" wrapText="1" shrinkToFit="1"/>
    </xf>
    <xf numFmtId="49" fontId="9" fillId="10" borderId="8" xfId="6" applyNumberFormat="1" applyFont="1" applyFill="1" applyBorder="1" applyAlignment="1">
      <alignment horizontal="center" vertical="center" wrapText="1"/>
    </xf>
    <xf numFmtId="3" fontId="17" fillId="0" borderId="8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wrapText="1"/>
    </xf>
    <xf numFmtId="4" fontId="9" fillId="0" borderId="0" xfId="0" applyNumberFormat="1" applyFont="1" applyAlignment="1">
      <alignment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8" xfId="6" applyFont="1" applyBorder="1" applyAlignment="1">
      <alignment horizontal="center" vertical="center" wrapText="1"/>
    </xf>
    <xf numFmtId="0" fontId="9" fillId="0" borderId="8" xfId="6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" fontId="9" fillId="4" borderId="8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8" xfId="6" applyFont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Alignment="1">
      <alignment wrapText="1"/>
    </xf>
    <xf numFmtId="0" fontId="9" fillId="0" borderId="0" xfId="0" applyFont="1" applyFill="1" applyAlignment="1">
      <alignment wrapText="1"/>
    </xf>
    <xf numFmtId="4" fontId="9" fillId="0" borderId="14" xfId="0" applyNumberFormat="1" applyFont="1" applyFill="1" applyBorder="1" applyAlignment="1">
      <alignment horizontal="right" vertical="center" wrapText="1"/>
    </xf>
    <xf numFmtId="4" fontId="12" fillId="0" borderId="0" xfId="0" applyNumberFormat="1" applyFont="1" applyFill="1" applyAlignment="1">
      <alignment wrapText="1"/>
    </xf>
    <xf numFmtId="0" fontId="9" fillId="4" borderId="8" xfId="0" applyNumberFormat="1" applyFont="1" applyFill="1" applyBorder="1" applyAlignment="1">
      <alignment horizontal="center" vertical="center" wrapText="1"/>
    </xf>
    <xf numFmtId="3" fontId="9" fillId="0" borderId="8" xfId="0" applyNumberFormat="1" applyFont="1" applyFill="1" applyBorder="1" applyAlignment="1">
      <alignment horizontal="center" vertical="center" wrapText="1"/>
    </xf>
    <xf numFmtId="4" fontId="9" fillId="4" borderId="20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wrapText="1"/>
    </xf>
    <xf numFmtId="4" fontId="9" fillId="0" borderId="6" xfId="0" applyNumberFormat="1" applyFont="1" applyBorder="1" applyAlignment="1">
      <alignment horizontal="center" wrapText="1"/>
    </xf>
    <xf numFmtId="4" fontId="9" fillId="0" borderId="13" xfId="0" applyNumberFormat="1" applyFont="1" applyBorder="1" applyAlignment="1">
      <alignment horizontal="center" wrapText="1"/>
    </xf>
    <xf numFmtId="4" fontId="9" fillId="0" borderId="5" xfId="0" applyNumberFormat="1" applyFont="1" applyBorder="1" applyAlignment="1">
      <alignment horizontal="center" wrapText="1"/>
    </xf>
    <xf numFmtId="4" fontId="9" fillId="0" borderId="2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center" vertical="center" wrapText="1"/>
    </xf>
    <xf numFmtId="0" fontId="9" fillId="0" borderId="18" xfId="0" applyFont="1" applyBorder="1" applyAlignment="1">
      <alignment horizontal="center" vertical="center" textRotation="90" wrapText="1"/>
    </xf>
    <xf numFmtId="0" fontId="9" fillId="0" borderId="19" xfId="0" applyFont="1" applyBorder="1" applyAlignment="1">
      <alignment horizontal="center" vertical="center" textRotation="90" wrapText="1"/>
    </xf>
    <xf numFmtId="0" fontId="28" fillId="0" borderId="25" xfId="0" applyFont="1" applyBorder="1" applyAlignment="1">
      <alignment horizontal="center" vertical="center" textRotation="90" wrapText="1"/>
    </xf>
    <xf numFmtId="0" fontId="9" fillId="0" borderId="26" xfId="0" applyFont="1" applyBorder="1" applyAlignment="1">
      <alignment horizontal="center" vertical="center" textRotation="90" wrapText="1"/>
    </xf>
    <xf numFmtId="0" fontId="9" fillId="0" borderId="27" xfId="0" applyFont="1" applyBorder="1" applyAlignment="1">
      <alignment horizontal="center" vertical="center" textRotation="90" wrapText="1"/>
    </xf>
    <xf numFmtId="0" fontId="28" fillId="0" borderId="28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9" fontId="9" fillId="0" borderId="18" xfId="0" applyNumberFormat="1" applyFont="1" applyBorder="1" applyAlignment="1">
      <alignment horizontal="center" vertical="center" wrapText="1"/>
    </xf>
    <xf numFmtId="49" fontId="14" fillId="7" borderId="18" xfId="0" applyNumberFormat="1" applyFont="1" applyFill="1" applyBorder="1" applyAlignment="1">
      <alignment horizontal="center" vertical="center" wrapText="1"/>
    </xf>
    <xf numFmtId="0" fontId="0" fillId="7" borderId="20" xfId="0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49" fontId="9" fillId="2" borderId="18" xfId="0" applyNumberFormat="1" applyFont="1" applyFill="1" applyBorder="1" applyAlignment="1">
      <alignment horizontal="center" vertical="center" wrapText="1"/>
    </xf>
    <xf numFmtId="49" fontId="14" fillId="7" borderId="18" xfId="0" applyNumberFormat="1" applyFont="1" applyFill="1" applyBorder="1" applyAlignment="1">
      <alignment horizontal="left" vertical="center" wrapText="1"/>
    </xf>
    <xf numFmtId="0" fontId="0" fillId="7" borderId="20" xfId="0" applyFill="1" applyBorder="1" applyAlignment="1">
      <alignment horizontal="left" vertical="center" wrapText="1"/>
    </xf>
    <xf numFmtId="4" fontId="14" fillId="7" borderId="18" xfId="0" applyNumberFormat="1" applyFont="1" applyFill="1" applyBorder="1" applyAlignment="1">
      <alignment horizontal="center" vertical="center" wrapText="1"/>
    </xf>
    <xf numFmtId="4" fontId="0" fillId="7" borderId="20" xfId="0" applyNumberFormat="1" applyFill="1" applyBorder="1" applyAlignment="1">
      <alignment horizontal="center" vertical="center" wrapText="1"/>
    </xf>
    <xf numFmtId="49" fontId="9" fillId="0" borderId="19" xfId="0" applyNumberFormat="1" applyFont="1" applyBorder="1" applyAlignment="1">
      <alignment horizontal="center" vertical="center" wrapText="1"/>
    </xf>
    <xf numFmtId="49" fontId="9" fillId="0" borderId="20" xfId="0" applyNumberFormat="1" applyFont="1" applyBorder="1" applyAlignment="1">
      <alignment horizontal="center" vertical="center" wrapText="1"/>
    </xf>
    <xf numFmtId="49" fontId="9" fillId="4" borderId="18" xfId="0" applyNumberFormat="1" applyFont="1" applyFill="1" applyBorder="1" applyAlignment="1">
      <alignment horizontal="left" vertical="center" wrapText="1"/>
    </xf>
    <xf numFmtId="49" fontId="9" fillId="4" borderId="20" xfId="0" applyNumberFormat="1" applyFont="1" applyFill="1" applyBorder="1" applyAlignment="1">
      <alignment horizontal="left" vertical="center" wrapText="1"/>
    </xf>
    <xf numFmtId="4" fontId="9" fillId="4" borderId="39" xfId="0" applyNumberFormat="1" applyFont="1" applyFill="1" applyBorder="1" applyAlignment="1">
      <alignment horizontal="center" vertical="center" wrapText="1"/>
    </xf>
    <xf numFmtId="4" fontId="9" fillId="4" borderId="40" xfId="0" applyNumberFormat="1" applyFont="1" applyFill="1" applyBorder="1" applyAlignment="1">
      <alignment horizontal="center" vertical="center" wrapText="1"/>
    </xf>
    <xf numFmtId="4" fontId="9" fillId="4" borderId="8" xfId="0" applyNumberFormat="1" applyFont="1" applyFill="1" applyBorder="1" applyAlignment="1">
      <alignment horizontal="center" vertical="center" wrapText="1"/>
    </xf>
    <xf numFmtId="4" fontId="9" fillId="4" borderId="18" xfId="0" applyNumberFormat="1" applyFont="1" applyFill="1" applyBorder="1" applyAlignment="1">
      <alignment horizontal="center" vertical="center" wrapText="1"/>
    </xf>
    <xf numFmtId="4" fontId="9" fillId="4" borderId="20" xfId="0" applyNumberFormat="1" applyFont="1" applyFill="1" applyBorder="1" applyAlignment="1">
      <alignment horizontal="center" vertical="center" wrapText="1"/>
    </xf>
    <xf numFmtId="2" fontId="9" fillId="4" borderId="18" xfId="0" applyNumberFormat="1" applyFont="1" applyFill="1" applyBorder="1" applyAlignment="1">
      <alignment horizontal="center" vertical="center" wrapText="1"/>
    </xf>
    <xf numFmtId="2" fontId="9" fillId="4" borderId="20" xfId="0" applyNumberFormat="1" applyFont="1" applyFill="1" applyBorder="1" applyAlignment="1">
      <alignment horizontal="center"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center" vertical="center" wrapText="1"/>
    </xf>
    <xf numFmtId="2" fontId="0" fillId="0" borderId="20" xfId="0" applyNumberFormat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49" fontId="17" fillId="4" borderId="18" xfId="0" applyNumberFormat="1" applyFont="1" applyFill="1" applyBorder="1" applyAlignment="1">
      <alignment horizontal="left" vertical="center" wrapText="1"/>
    </xf>
    <xf numFmtId="49" fontId="17" fillId="4" borderId="20" xfId="0" applyNumberFormat="1" applyFont="1" applyFill="1" applyBorder="1" applyAlignment="1">
      <alignment horizontal="left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14" fillId="7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49" fontId="9" fillId="2" borderId="19" xfId="0" applyNumberFormat="1" applyFont="1" applyFill="1" applyBorder="1" applyAlignment="1">
      <alignment horizontal="center" vertical="center" wrapText="1"/>
    </xf>
    <xf numFmtId="49" fontId="9" fillId="2" borderId="20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9" fillId="0" borderId="41" xfId="0" applyFont="1" applyBorder="1" applyAlignment="1">
      <alignment wrapText="1"/>
    </xf>
    <xf numFmtId="0" fontId="0" fillId="0" borderId="41" xfId="0" applyBorder="1" applyAlignment="1">
      <alignment wrapText="1"/>
    </xf>
    <xf numFmtId="0" fontId="17" fillId="2" borderId="33" xfId="0" applyFont="1" applyFill="1" applyBorder="1" applyAlignment="1">
      <alignment horizontal="center" vertical="center" wrapText="1"/>
    </xf>
    <xf numFmtId="0" fontId="17" fillId="2" borderId="34" xfId="0" applyFont="1" applyFill="1" applyBorder="1" applyAlignment="1">
      <alignment horizontal="center" vertical="center" wrapText="1"/>
    </xf>
    <xf numFmtId="0" fontId="17" fillId="2" borderId="37" xfId="0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0" borderId="18" xfId="0" applyFont="1" applyBorder="1" applyAlignment="1">
      <alignment horizontal="center" vertical="center" textRotation="90" wrapText="1"/>
    </xf>
    <xf numFmtId="0" fontId="8" fillId="0" borderId="19" xfId="0" applyFont="1" applyBorder="1" applyAlignment="1">
      <alignment horizontal="center" vertical="center" textRotation="90" wrapText="1"/>
    </xf>
    <xf numFmtId="0" fontId="0" fillId="0" borderId="25" xfId="0" applyBorder="1" applyAlignment="1">
      <alignment horizontal="center" vertical="center" textRotation="90" wrapText="1"/>
    </xf>
    <xf numFmtId="0" fontId="8" fillId="0" borderId="26" xfId="0" applyFont="1" applyBorder="1" applyAlignment="1">
      <alignment horizontal="center" vertical="center" textRotation="90" wrapText="1"/>
    </xf>
    <xf numFmtId="0" fontId="8" fillId="0" borderId="27" xfId="0" applyFont="1" applyBorder="1" applyAlignment="1">
      <alignment horizontal="center" vertical="center" textRotation="90" wrapText="1"/>
    </xf>
    <xf numFmtId="0" fontId="0" fillId="0" borderId="28" xfId="0" applyBorder="1" applyAlignment="1">
      <alignment horizontal="center" vertical="center" textRotation="90" wrapText="1"/>
    </xf>
    <xf numFmtId="4" fontId="18" fillId="7" borderId="18" xfId="0" applyNumberFormat="1" applyFont="1" applyFill="1" applyBorder="1" applyAlignment="1">
      <alignment horizontal="center" vertical="center" wrapText="1"/>
    </xf>
    <xf numFmtId="4" fontId="18" fillId="7" borderId="20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14" fillId="7" borderId="18" xfId="0" applyFont="1" applyFill="1" applyBorder="1" applyAlignment="1">
      <alignment horizontal="left" vertical="center" wrapText="1"/>
    </xf>
    <xf numFmtId="0" fontId="14" fillId="7" borderId="20" xfId="0" applyFont="1" applyFill="1" applyBorder="1" applyAlignment="1">
      <alignment horizontal="left" vertical="center" wrapText="1"/>
    </xf>
    <xf numFmtId="4" fontId="9" fillId="0" borderId="0" xfId="0" applyNumberFormat="1" applyFont="1" applyAlignment="1">
      <alignment wrapText="1"/>
    </xf>
    <xf numFmtId="0" fontId="0" fillId="0" borderId="8" xfId="0" applyBorder="1" applyAlignment="1">
      <alignment horizontal="left" vertical="center" wrapText="1"/>
    </xf>
    <xf numFmtId="0" fontId="0" fillId="2" borderId="8" xfId="0" applyFill="1" applyBorder="1" applyAlignment="1">
      <alignment horizontal="center" wrapText="1"/>
    </xf>
    <xf numFmtId="0" fontId="0" fillId="2" borderId="19" xfId="0" applyFill="1" applyBorder="1" applyAlignment="1">
      <alignment horizontal="center" wrapText="1"/>
    </xf>
    <xf numFmtId="0" fontId="0" fillId="2" borderId="20" xfId="0" applyFill="1" applyBorder="1" applyAlignment="1">
      <alignment horizontal="center" wrapText="1"/>
    </xf>
    <xf numFmtId="0" fontId="18" fillId="7" borderId="18" xfId="0" applyFont="1" applyFill="1" applyBorder="1" applyAlignment="1">
      <alignment horizontal="center" vertical="center" wrapText="1"/>
    </xf>
    <xf numFmtId="0" fontId="18" fillId="7" borderId="20" xfId="0" applyFont="1" applyFill="1" applyBorder="1" applyAlignment="1">
      <alignment horizontal="center" vertical="center" wrapText="1"/>
    </xf>
    <xf numFmtId="49" fontId="18" fillId="7" borderId="18" xfId="0" applyNumberFormat="1" applyFont="1" applyFill="1" applyBorder="1" applyAlignment="1">
      <alignment horizontal="center" vertical="center" wrapText="1"/>
    </xf>
    <xf numFmtId="49" fontId="18" fillId="7" borderId="20" xfId="0" applyNumberFormat="1" applyFont="1" applyFill="1" applyBorder="1" applyAlignment="1">
      <alignment horizontal="center" vertical="center" wrapText="1"/>
    </xf>
    <xf numFmtId="4" fontId="0" fillId="4" borderId="8" xfId="0" applyNumberFormat="1" applyFill="1" applyBorder="1" applyAlignment="1">
      <alignment horizontal="center" vertical="center" wrapText="1"/>
    </xf>
    <xf numFmtId="2" fontId="9" fillId="4" borderId="8" xfId="0" applyNumberFormat="1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4" fontId="9" fillId="0" borderId="0" xfId="0" applyNumberFormat="1" applyFont="1" applyAlignment="1">
      <alignment horizont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2" fontId="9" fillId="0" borderId="0" xfId="0" applyNumberFormat="1" applyFont="1" applyAlignment="1">
      <alignment wrapText="1"/>
    </xf>
    <xf numFmtId="2" fontId="0" fillId="0" borderId="0" xfId="0" applyNumberFormat="1" applyAlignment="1">
      <alignment wrapText="1"/>
    </xf>
    <xf numFmtId="0" fontId="17" fillId="0" borderId="0" xfId="15" applyFont="1" applyAlignment="1">
      <alignment horizontal="left" vertical="center" wrapText="1"/>
    </xf>
    <xf numFmtId="49" fontId="9" fillId="0" borderId="0" xfId="15" applyNumberFormat="1" applyFont="1" applyAlignment="1">
      <alignment horizontal="center" vertical="center" wrapText="1"/>
    </xf>
    <xf numFmtId="49" fontId="17" fillId="0" borderId="0" xfId="15" applyNumberFormat="1" applyFont="1" applyAlignment="1">
      <alignment horizontal="center" vertical="center" wrapText="1"/>
    </xf>
    <xf numFmtId="0" fontId="17" fillId="0" borderId="24" xfId="15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textRotation="90" wrapText="1"/>
    </xf>
    <xf numFmtId="0" fontId="9" fillId="0" borderId="20" xfId="1" applyFont="1" applyBorder="1" applyAlignment="1">
      <alignment horizontal="center" vertical="center" textRotation="90" wrapText="1"/>
    </xf>
    <xf numFmtId="0" fontId="9" fillId="0" borderId="26" xfId="1" applyFont="1" applyBorder="1" applyAlignment="1">
      <alignment horizontal="center" vertical="center" textRotation="90" wrapText="1"/>
    </xf>
    <xf numFmtId="0" fontId="9" fillId="0" borderId="32" xfId="1" applyFont="1" applyBorder="1" applyAlignment="1">
      <alignment horizontal="center" vertical="center" textRotation="90" wrapText="1"/>
    </xf>
    <xf numFmtId="0" fontId="9" fillId="0" borderId="30" xfId="15" applyFont="1" applyBorder="1" applyAlignment="1">
      <alignment horizontal="center" vertical="center" wrapText="1"/>
    </xf>
    <xf numFmtId="0" fontId="9" fillId="0" borderId="31" xfId="15" applyFont="1" applyBorder="1" applyAlignment="1">
      <alignment horizontal="center" vertical="center" wrapText="1"/>
    </xf>
    <xf numFmtId="0" fontId="9" fillId="0" borderId="18" xfId="15" applyFont="1" applyBorder="1" applyAlignment="1">
      <alignment horizontal="left" vertical="center" wrapText="1"/>
    </xf>
    <xf numFmtId="0" fontId="9" fillId="0" borderId="20" xfId="15" applyFont="1" applyBorder="1" applyAlignment="1">
      <alignment horizontal="left" vertical="center" wrapText="1"/>
    </xf>
    <xf numFmtId="0" fontId="9" fillId="0" borderId="22" xfId="15" applyFont="1" applyBorder="1" applyAlignment="1">
      <alignment horizontal="center" vertical="center" wrapText="1"/>
    </xf>
    <xf numFmtId="0" fontId="9" fillId="0" borderId="29" xfId="15" applyFont="1" applyBorder="1" applyAlignment="1">
      <alignment horizontal="center" vertical="center" wrapText="1"/>
    </xf>
    <xf numFmtId="0" fontId="9" fillId="0" borderId="23" xfId="15" applyFont="1" applyBorder="1" applyAlignment="1">
      <alignment horizontal="center" vertical="center" wrapText="1"/>
    </xf>
    <xf numFmtId="164" fontId="9" fillId="0" borderId="22" xfId="6" applyNumberFormat="1" applyFont="1" applyBorder="1" applyAlignment="1">
      <alignment horizontal="center" vertical="center" wrapText="1" shrinkToFit="1"/>
    </xf>
    <xf numFmtId="164" fontId="9" fillId="0" borderId="29" xfId="6" applyNumberFormat="1" applyFont="1" applyBorder="1" applyAlignment="1">
      <alignment horizontal="center" vertical="center" wrapText="1" shrinkToFit="1"/>
    </xf>
    <xf numFmtId="164" fontId="9" fillId="0" borderId="23" xfId="6" applyNumberFormat="1" applyFont="1" applyBorder="1" applyAlignment="1">
      <alignment horizontal="center" vertical="center" wrapText="1" shrinkToFit="1"/>
    </xf>
    <xf numFmtId="4" fontId="14" fillId="7" borderId="18" xfId="6" applyNumberFormat="1" applyFont="1" applyFill="1" applyBorder="1" applyAlignment="1">
      <alignment horizontal="center" vertical="center" wrapText="1"/>
    </xf>
    <xf numFmtId="0" fontId="18" fillId="7" borderId="20" xfId="15" applyFont="1" applyFill="1" applyBorder="1" applyAlignment="1">
      <alignment horizontal="center" vertical="center" wrapText="1"/>
    </xf>
    <xf numFmtId="49" fontId="9" fillId="0" borderId="8" xfId="6" applyNumberFormat="1" applyFont="1" applyBorder="1" applyAlignment="1">
      <alignment horizontal="center" vertical="center" wrapText="1"/>
    </xf>
    <xf numFmtId="0" fontId="9" fillId="0" borderId="8" xfId="6" applyFont="1" applyBorder="1" applyAlignment="1">
      <alignment horizontal="center" vertical="center" wrapText="1"/>
    </xf>
    <xf numFmtId="0" fontId="9" fillId="10" borderId="18" xfId="19" applyFont="1" applyFill="1" applyBorder="1" applyAlignment="1">
      <alignment horizontal="left" vertical="center" wrapText="1" shrinkToFit="1"/>
    </xf>
    <xf numFmtId="0" fontId="17" fillId="0" borderId="20" xfId="15" applyFont="1" applyBorder="1" applyAlignment="1">
      <alignment horizontal="left" vertical="center" wrapText="1" shrinkToFit="1"/>
    </xf>
    <xf numFmtId="4" fontId="9" fillId="10" borderId="18" xfId="6" applyNumberFormat="1" applyFont="1" applyFill="1" applyBorder="1" applyAlignment="1">
      <alignment horizontal="center" vertical="center"/>
    </xf>
    <xf numFmtId="0" fontId="17" fillId="0" borderId="20" xfId="15" applyFont="1" applyBorder="1" applyAlignment="1">
      <alignment horizontal="center" vertical="center"/>
    </xf>
    <xf numFmtId="49" fontId="14" fillId="7" borderId="18" xfId="6" applyNumberFormat="1" applyFont="1" applyFill="1" applyBorder="1" applyAlignment="1">
      <alignment horizontal="center" vertical="center" wrapText="1"/>
    </xf>
    <xf numFmtId="0" fontId="14" fillId="7" borderId="18" xfId="19" applyFont="1" applyFill="1" applyBorder="1" applyAlignment="1">
      <alignment horizontal="left" vertical="center" wrapText="1" shrinkToFit="1"/>
    </xf>
    <xf numFmtId="0" fontId="18" fillId="7" borderId="20" xfId="15" applyFont="1" applyFill="1" applyBorder="1" applyAlignment="1">
      <alignment horizontal="left" vertical="center" wrapText="1" shrinkToFit="1"/>
    </xf>
    <xf numFmtId="49" fontId="9" fillId="0" borderId="18" xfId="6" applyNumberFormat="1" applyFont="1" applyBorder="1" applyAlignment="1">
      <alignment horizontal="center" vertical="center" wrapText="1"/>
    </xf>
    <xf numFmtId="49" fontId="9" fillId="0" borderId="19" xfId="6" applyNumberFormat="1" applyFont="1" applyBorder="1" applyAlignment="1">
      <alignment horizontal="center" vertical="center" wrapText="1"/>
    </xf>
    <xf numFmtId="49" fontId="9" fillId="0" borderId="20" xfId="6" applyNumberFormat="1" applyFont="1" applyBorder="1" applyAlignment="1">
      <alignment horizontal="center" vertical="center" wrapText="1"/>
    </xf>
    <xf numFmtId="0" fontId="9" fillId="0" borderId="18" xfId="6" applyFont="1" applyBorder="1" applyAlignment="1">
      <alignment horizontal="center" vertical="center" wrapText="1"/>
    </xf>
    <xf numFmtId="0" fontId="9" fillId="0" borderId="19" xfId="6" applyFont="1" applyBorder="1" applyAlignment="1">
      <alignment horizontal="center" vertical="center" wrapText="1"/>
    </xf>
    <xf numFmtId="0" fontId="9" fillId="0" borderId="20" xfId="6" applyFont="1" applyBorder="1" applyAlignment="1">
      <alignment horizontal="center" vertical="center" wrapText="1"/>
    </xf>
    <xf numFmtId="0" fontId="17" fillId="10" borderId="20" xfId="15" applyFont="1" applyFill="1" applyBorder="1" applyAlignment="1">
      <alignment horizontal="center" vertical="center"/>
    </xf>
    <xf numFmtId="4" fontId="17" fillId="10" borderId="20" xfId="15" applyNumberFormat="1" applyFont="1" applyFill="1" applyBorder="1" applyAlignment="1">
      <alignment horizontal="center" vertical="center"/>
    </xf>
    <xf numFmtId="4" fontId="9" fillId="10" borderId="20" xfId="6" applyNumberFormat="1" applyFont="1" applyFill="1" applyBorder="1" applyAlignment="1">
      <alignment horizontal="center" vertical="center"/>
    </xf>
    <xf numFmtId="0" fontId="9" fillId="10" borderId="20" xfId="19" applyFont="1" applyFill="1" applyBorder="1" applyAlignment="1">
      <alignment horizontal="left" vertical="center" wrapText="1" shrinkToFit="1"/>
    </xf>
    <xf numFmtId="49" fontId="14" fillId="7" borderId="20" xfId="6" applyNumberFormat="1" applyFont="1" applyFill="1" applyBorder="1" applyAlignment="1">
      <alignment horizontal="center" vertical="center" wrapText="1"/>
    </xf>
    <xf numFmtId="0" fontId="14" fillId="7" borderId="20" xfId="19" applyFont="1" applyFill="1" applyBorder="1" applyAlignment="1">
      <alignment horizontal="left" vertical="center" wrapText="1" shrinkToFit="1"/>
    </xf>
    <xf numFmtId="4" fontId="14" fillId="7" borderId="20" xfId="6" applyNumberFormat="1" applyFont="1" applyFill="1" applyBorder="1" applyAlignment="1">
      <alignment horizontal="center" vertical="center" wrapText="1"/>
    </xf>
    <xf numFmtId="0" fontId="9" fillId="10" borderId="18" xfId="15" applyFont="1" applyFill="1" applyBorder="1" applyAlignment="1">
      <alignment horizontal="left" vertical="center" wrapText="1"/>
    </xf>
    <xf numFmtId="0" fontId="9" fillId="10" borderId="20" xfId="15" applyFont="1" applyFill="1" applyBorder="1" applyAlignment="1">
      <alignment horizontal="left" vertical="center" wrapText="1"/>
    </xf>
    <xf numFmtId="0" fontId="17" fillId="10" borderId="20" xfId="15" applyFont="1" applyFill="1" applyBorder="1" applyAlignment="1">
      <alignment horizontal="left" vertical="center" wrapText="1" shrinkToFit="1"/>
    </xf>
    <xf numFmtId="4" fontId="9" fillId="10" borderId="8" xfId="6" applyNumberFormat="1" applyFont="1" applyFill="1" applyBorder="1" applyAlignment="1">
      <alignment horizontal="center" vertical="center"/>
    </xf>
    <xf numFmtId="0" fontId="17" fillId="0" borderId="8" xfId="15" applyFont="1" applyBorder="1" applyAlignment="1">
      <alignment horizontal="center" vertical="center"/>
    </xf>
    <xf numFmtId="0" fontId="9" fillId="10" borderId="8" xfId="19" applyFont="1" applyFill="1" applyBorder="1" applyAlignment="1">
      <alignment horizontal="left" vertical="center" wrapText="1" shrinkToFit="1"/>
    </xf>
    <xf numFmtId="0" fontId="17" fillId="10" borderId="8" xfId="15" applyFont="1" applyFill="1" applyBorder="1" applyAlignment="1">
      <alignment horizontal="left" vertical="center" wrapText="1" shrinkToFit="1"/>
    </xf>
    <xf numFmtId="0" fontId="10" fillId="0" borderId="0" xfId="1" applyFont="1" applyAlignment="1">
      <alignment horizontal="left" wrapText="1"/>
    </xf>
    <xf numFmtId="0" fontId="8" fillId="0" borderId="0" xfId="1" applyFont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4" fontId="9" fillId="0" borderId="1" xfId="1" applyNumberFormat="1" applyFont="1" applyBorder="1" applyAlignment="1">
      <alignment horizontal="center" wrapText="1"/>
    </xf>
    <xf numFmtId="4" fontId="9" fillId="0" borderId="6" xfId="1" applyNumberFormat="1" applyFont="1" applyBorder="1" applyAlignment="1">
      <alignment horizontal="center" wrapText="1"/>
    </xf>
    <xf numFmtId="4" fontId="9" fillId="0" borderId="13" xfId="1" applyNumberFormat="1" applyFont="1" applyBorder="1" applyAlignment="1">
      <alignment horizontal="center" wrapText="1"/>
    </xf>
    <xf numFmtId="4" fontId="9" fillId="0" borderId="5" xfId="1" applyNumberFormat="1" applyFont="1" applyBorder="1" applyAlignment="1">
      <alignment horizontal="center" wrapText="1"/>
    </xf>
    <xf numFmtId="4" fontId="9" fillId="0" borderId="2" xfId="1" applyNumberFormat="1" applyFont="1" applyBorder="1" applyAlignment="1">
      <alignment horizont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19" xfId="1" applyFont="1" applyBorder="1" applyAlignment="1">
      <alignment horizontal="center" vertical="center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0" borderId="19" xfId="1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wrapText="1"/>
    </xf>
    <xf numFmtId="0" fontId="15" fillId="0" borderId="19" xfId="1" applyBorder="1" applyAlignment="1">
      <alignment horizontal="center" vertical="center" wrapText="1"/>
    </xf>
    <xf numFmtId="0" fontId="15" fillId="0" borderId="20" xfId="1" applyBorder="1" applyAlignment="1">
      <alignment horizontal="center" vertical="center" wrapText="1"/>
    </xf>
    <xf numFmtId="49" fontId="9" fillId="2" borderId="18" xfId="1" applyNumberFormat="1" applyFont="1" applyFill="1" applyBorder="1" applyAlignment="1">
      <alignment horizontal="center" vertical="center" wrapText="1"/>
    </xf>
    <xf numFmtId="0" fontId="15" fillId="2" borderId="19" xfId="1" applyFill="1" applyBorder="1" applyAlignment="1">
      <alignment horizontal="center" vertical="center" wrapText="1"/>
    </xf>
    <xf numFmtId="0" fontId="15" fillId="2" borderId="20" xfId="1" applyFill="1" applyBorder="1" applyAlignment="1">
      <alignment horizontal="center" vertical="center" wrapText="1"/>
    </xf>
    <xf numFmtId="49" fontId="9" fillId="0" borderId="18" xfId="1" applyNumberFormat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 wrapText="1"/>
    </xf>
    <xf numFmtId="49" fontId="9" fillId="2" borderId="20" xfId="1" applyNumberFormat="1" applyFont="1" applyFill="1" applyBorder="1" applyAlignment="1">
      <alignment horizontal="center" vertical="center" wrapText="1"/>
    </xf>
    <xf numFmtId="49" fontId="9" fillId="0" borderId="20" xfId="1" applyNumberFormat="1" applyFont="1" applyBorder="1" applyAlignment="1">
      <alignment horizontal="center" vertical="center" wrapText="1"/>
    </xf>
    <xf numFmtId="4" fontId="9" fillId="2" borderId="18" xfId="3" applyNumberFormat="1" applyFont="1" applyFill="1" applyBorder="1" applyAlignment="1">
      <alignment horizontal="center" vertical="center" wrapText="1"/>
    </xf>
    <xf numFmtId="4" fontId="9" fillId="0" borderId="18" xfId="3" applyNumberFormat="1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49" fontId="9" fillId="0" borderId="18" xfId="3" applyNumberFormat="1" applyFont="1" applyBorder="1" applyAlignment="1">
      <alignment horizontal="center" vertical="center" wrapText="1"/>
    </xf>
    <xf numFmtId="0" fontId="8" fillId="2" borderId="18" xfId="3" applyFont="1" applyFill="1" applyBorder="1" applyAlignment="1">
      <alignment horizontal="center" vertical="center" wrapText="1"/>
    </xf>
    <xf numFmtId="0" fontId="9" fillId="2" borderId="18" xfId="3" applyFont="1" applyFill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49" fontId="9" fillId="2" borderId="18" xfId="3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49" fontId="8" fillId="2" borderId="18" xfId="3" applyNumberFormat="1" applyFont="1" applyFill="1" applyBorder="1" applyAlignment="1">
      <alignment horizontal="center" vertical="center" wrapText="1"/>
    </xf>
    <xf numFmtId="0" fontId="33" fillId="2" borderId="20" xfId="0" applyFont="1" applyFill="1" applyBorder="1" applyAlignment="1">
      <alignment horizontal="center" vertical="center" wrapText="1"/>
    </xf>
    <xf numFmtId="49" fontId="9" fillId="2" borderId="8" xfId="3" applyNumberFormat="1" applyFont="1" applyFill="1" applyBorder="1" applyAlignment="1">
      <alignment horizontal="left" vertical="center" wrapText="1"/>
    </xf>
    <xf numFmtId="49" fontId="9" fillId="2" borderId="20" xfId="3" applyNumberFormat="1" applyFont="1" applyFill="1" applyBorder="1" applyAlignment="1">
      <alignment horizontal="left" vertical="center" wrapText="1"/>
    </xf>
    <xf numFmtId="0" fontId="10" fillId="0" borderId="0" xfId="3" applyFont="1" applyAlignment="1">
      <alignment horizontal="left" wrapText="1"/>
    </xf>
    <xf numFmtId="0" fontId="8" fillId="0" borderId="0" xfId="3" applyFont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20" xfId="3" applyFont="1" applyBorder="1" applyAlignment="1">
      <alignment horizontal="center" vertical="center" wrapText="1"/>
    </xf>
    <xf numFmtId="49" fontId="9" fillId="0" borderId="20" xfId="3" applyNumberFormat="1" applyFont="1" applyBorder="1" applyAlignment="1">
      <alignment horizontal="center" vertical="center" wrapText="1"/>
    </xf>
    <xf numFmtId="4" fontId="9" fillId="0" borderId="5" xfId="3" applyNumberFormat="1" applyFont="1" applyBorder="1" applyAlignment="1">
      <alignment horizontal="center" wrapText="1"/>
    </xf>
    <xf numFmtId="4" fontId="9" fillId="0" borderId="2" xfId="3" applyNumberFormat="1" applyFont="1" applyBorder="1" applyAlignment="1">
      <alignment horizontal="center" wrapText="1"/>
    </xf>
    <xf numFmtId="4" fontId="9" fillId="0" borderId="1" xfId="3" applyNumberFormat="1" applyFont="1" applyBorder="1" applyAlignment="1">
      <alignment horizont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2" borderId="20" xfId="3" applyFont="1" applyFill="1" applyBorder="1" applyAlignment="1">
      <alignment horizontal="left" vertical="center" wrapText="1"/>
    </xf>
    <xf numFmtId="0" fontId="9" fillId="2" borderId="18" xfId="3" applyFont="1" applyFill="1" applyBorder="1" applyAlignment="1">
      <alignment horizontal="center" vertical="center" wrapText="1"/>
    </xf>
    <xf numFmtId="0" fontId="9" fillId="2" borderId="20" xfId="3" applyFont="1" applyFill="1" applyBorder="1" applyAlignment="1">
      <alignment horizontal="center" vertical="center" wrapText="1"/>
    </xf>
    <xf numFmtId="4" fontId="9" fillId="0" borderId="6" xfId="3" applyNumberFormat="1" applyFont="1" applyBorder="1" applyAlignment="1">
      <alignment horizontal="center" wrapText="1"/>
    </xf>
    <xf numFmtId="4" fontId="9" fillId="0" borderId="13" xfId="3" applyNumberFormat="1" applyFont="1" applyBorder="1" applyAlignment="1">
      <alignment horizontal="center" wrapText="1"/>
    </xf>
    <xf numFmtId="4" fontId="9" fillId="2" borderId="18" xfId="0" applyNumberFormat="1" applyFont="1" applyFill="1" applyBorder="1" applyAlignment="1">
      <alignment horizontal="center" vertical="center" wrapText="1"/>
    </xf>
    <xf numFmtId="0" fontId="9" fillId="0" borderId="0" xfId="3" applyFont="1" applyAlignment="1">
      <alignment wrapText="1"/>
    </xf>
    <xf numFmtId="0" fontId="9" fillId="0" borderId="19" xfId="3" applyFont="1" applyBorder="1" applyAlignment="1">
      <alignment horizontal="center" vertical="center" wrapText="1"/>
    </xf>
    <xf numFmtId="0" fontId="0" fillId="0" borderId="20" xfId="0" applyBorder="1" applyAlignment="1">
      <alignment wrapText="1"/>
    </xf>
    <xf numFmtId="49" fontId="9" fillId="0" borderId="19" xfId="3" applyNumberFormat="1" applyFont="1" applyBorder="1" applyAlignment="1">
      <alignment horizontal="center" vertical="center" wrapText="1"/>
    </xf>
    <xf numFmtId="0" fontId="17" fillId="2" borderId="18" xfId="0" applyFont="1" applyFill="1" applyBorder="1" applyAlignment="1">
      <alignment horizontal="left" vertical="center" wrapText="1"/>
    </xf>
    <xf numFmtId="0" fontId="17" fillId="2" borderId="19" xfId="0" applyFont="1" applyFill="1" applyBorder="1" applyAlignment="1">
      <alignment horizontal="left" vertical="center" wrapText="1"/>
    </xf>
    <xf numFmtId="4" fontId="9" fillId="2" borderId="19" xfId="0" applyNumberFormat="1" applyFont="1" applyFill="1" applyBorder="1" applyAlignment="1">
      <alignment horizontal="center" vertical="center" wrapText="1"/>
    </xf>
    <xf numFmtId="4" fontId="9" fillId="0" borderId="19" xfId="3" applyNumberFormat="1" applyFont="1" applyBorder="1" applyAlignment="1">
      <alignment horizontal="center" vertical="center" wrapText="1"/>
    </xf>
    <xf numFmtId="0" fontId="10" fillId="0" borderId="0" xfId="14" applyFont="1" applyAlignment="1">
      <alignment horizontal="left" wrapText="1"/>
    </xf>
    <xf numFmtId="0" fontId="30" fillId="0" borderId="0" xfId="6" applyFont="1" applyAlignment="1">
      <alignment horizontal="center" vertical="center" wrapText="1"/>
    </xf>
    <xf numFmtId="0" fontId="10" fillId="0" borderId="0" xfId="6" applyFont="1" applyAlignment="1">
      <alignment horizontal="center" vertical="center" wrapText="1"/>
    </xf>
    <xf numFmtId="0" fontId="8" fillId="0" borderId="8" xfId="6" applyFont="1" applyBorder="1" applyAlignment="1">
      <alignment horizontal="center" vertical="center" wrapText="1"/>
    </xf>
    <xf numFmtId="0" fontId="8" fillId="2" borderId="8" xfId="6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12" xfId="7"/>
    <cellStyle name="Обычный 12 2" xfId="16"/>
    <cellStyle name="Обычный 12 3" xfId="18"/>
    <cellStyle name="Обычный 12 4" xfId="19"/>
    <cellStyle name="Обычный 2" xfId="1"/>
    <cellStyle name="Обычный 2 2" xfId="8"/>
    <cellStyle name="Обычный 3" xfId="3"/>
    <cellStyle name="Обычный 3 2" xfId="14"/>
    <cellStyle name="Обычный 4" xfId="4"/>
    <cellStyle name="Обычный 5" xfId="5"/>
    <cellStyle name="Обычный 5 2" xfId="15"/>
    <cellStyle name="Обычный 6" xfId="11"/>
    <cellStyle name="Обычный 6 2" xfId="12"/>
    <cellStyle name="Обычный 7" xfId="6"/>
    <cellStyle name="Обычный 7 2" xfId="10"/>
    <cellStyle name="Обычный 7 2 2" xfId="13"/>
    <cellStyle name="Обычный 7 2 2 2" xfId="17"/>
    <cellStyle name="Финансовый" xfId="2" builtinId="3"/>
    <cellStyle name="Финансовы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22412</xdr:colOff>
      <xdr:row>192</xdr:row>
      <xdr:rowOff>89647</xdr:rowOff>
    </xdr:from>
    <xdr:to>
      <xdr:col>11</xdr:col>
      <xdr:colOff>215215</xdr:colOff>
      <xdr:row>199</xdr:row>
      <xdr:rowOff>81491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 txBox="1"/>
      </xdr:nvSpPr>
      <xdr:spPr>
        <a:xfrm>
          <a:off x="22412" y="74918047"/>
          <a:ext cx="16966328" cy="265884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000" b="0" i="0" u="none" strike="noStrike" kern="0" cap="none" spc="0" normalizeH="0" baseline="3000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*)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kumimoji="0" lang="ru-RU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Примечание: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мероприятия по приобретению и выкупу жилых помещений взамен изымаемых по данным адресам будут исполнены при наличии софинансирования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kumimoji="0" lang="ru-RU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за счет средств вышестоящих бюджетов после утвердения региональной адресной программы "Переселение граждан из аварийного жилищного фонда на территории Калининградской области"</a:t>
          </a:r>
          <a:endParaRPr lang="ru-RU" sz="10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427"/>
  <sheetViews>
    <sheetView view="pageBreakPreview" topLeftCell="A4" zoomScale="71" zoomScaleNormal="60" zoomScaleSheetLayoutView="71" zoomScalePageLayoutView="70" workbookViewId="0">
      <pane ySplit="7" topLeftCell="A237" activePane="bottomLeft" state="frozen"/>
      <selection activeCell="A4" sqref="A4"/>
      <selection pane="bottomLeft" activeCell="I390" sqref="I390"/>
    </sheetView>
  </sheetViews>
  <sheetFormatPr defaultColWidth="8.7109375" defaultRowHeight="15.75" x14ac:dyDescent="0.25"/>
  <cols>
    <col min="1" max="3" width="11.85546875" style="3" bestFit="1" customWidth="1"/>
    <col min="4" max="4" width="18.28515625" style="3" customWidth="1"/>
    <col min="5" max="5" width="75.7109375" style="100" customWidth="1"/>
    <col min="6" max="6" width="28.85546875" style="3" customWidth="1"/>
    <col min="7" max="7" width="11" style="3" customWidth="1"/>
    <col min="8" max="8" width="17.5703125" style="79" customWidth="1"/>
    <col min="9" max="9" width="19.42578125" style="3" customWidth="1"/>
    <col min="10" max="10" width="17.85546875" style="3" customWidth="1"/>
    <col min="11" max="11" width="16.42578125" style="3" customWidth="1"/>
    <col min="12" max="12" width="14.42578125" style="3" customWidth="1"/>
    <col min="13" max="13" width="14.85546875" style="3" customWidth="1"/>
    <col min="14" max="14" width="80.42578125" style="5" hidden="1" customWidth="1"/>
    <col min="15" max="15" width="10.28515625" style="343" hidden="1" customWidth="1"/>
    <col min="16" max="17" width="11.5703125" style="343" hidden="1" customWidth="1"/>
    <col min="18" max="18" width="10.28515625" style="343" hidden="1" customWidth="1"/>
    <col min="19" max="20" width="8.7109375" style="343" hidden="1" bestFit="1" customWidth="1"/>
    <col min="21" max="21" width="9.140625" style="343" hidden="1" customWidth="1"/>
    <col min="22" max="23" width="10.28515625" style="343" hidden="1" customWidth="1"/>
    <col min="24" max="24" width="25.5703125" style="343" hidden="1" customWidth="1"/>
    <col min="25" max="25" width="32.42578125" style="343" customWidth="1"/>
    <col min="26" max="26" width="20.42578125" style="343" customWidth="1"/>
    <col min="27" max="27" width="29.5703125" style="343" customWidth="1"/>
    <col min="28" max="29" width="8.7109375" style="343" bestFit="1" customWidth="1"/>
    <col min="30" max="30" width="7.85546875" style="343" customWidth="1"/>
    <col min="31" max="38" width="8.7109375" style="343" bestFit="1" customWidth="1"/>
    <col min="39" max="39" width="8.7109375" style="3" bestFit="1" customWidth="1"/>
    <col min="40" max="16384" width="8.7109375" style="3"/>
  </cols>
  <sheetData>
    <row r="1" spans="1:39" s="343" customFormat="1" ht="120" customHeight="1" x14ac:dyDescent="0.3">
      <c r="A1" s="335"/>
      <c r="B1" s="338"/>
      <c r="C1" s="338"/>
      <c r="D1" s="338"/>
      <c r="E1" s="99"/>
      <c r="F1" s="338"/>
      <c r="G1" s="338"/>
      <c r="H1" s="78"/>
      <c r="I1" s="338"/>
      <c r="J1" s="421" t="s">
        <v>318</v>
      </c>
      <c r="K1" s="421"/>
      <c r="L1" s="421"/>
      <c r="M1" s="421"/>
      <c r="N1" s="1"/>
      <c r="AM1" s="3"/>
    </row>
    <row r="2" spans="1:39" s="343" customFormat="1" ht="20.100000000000001" customHeight="1" x14ac:dyDescent="0.25">
      <c r="A2" s="422" t="s">
        <v>0</v>
      </c>
      <c r="B2" s="422"/>
      <c r="C2" s="422"/>
      <c r="D2" s="422"/>
      <c r="E2" s="422"/>
      <c r="F2" s="422"/>
      <c r="G2" s="422"/>
      <c r="H2" s="422"/>
      <c r="I2" s="422"/>
      <c r="J2" s="422"/>
      <c r="K2" s="422"/>
      <c r="L2" s="422"/>
      <c r="M2" s="422"/>
      <c r="N2" s="4"/>
      <c r="AM2" s="3"/>
    </row>
    <row r="3" spans="1:39" s="343" customFormat="1" ht="20.100000000000001" customHeight="1" x14ac:dyDescent="0.25">
      <c r="A3" s="422" t="s">
        <v>1</v>
      </c>
      <c r="B3" s="422"/>
      <c r="C3" s="422"/>
      <c r="D3" s="422"/>
      <c r="E3" s="422"/>
      <c r="F3" s="422"/>
      <c r="G3" s="422"/>
      <c r="H3" s="422"/>
      <c r="I3" s="422"/>
      <c r="J3" s="422"/>
      <c r="K3" s="422"/>
      <c r="L3" s="422"/>
      <c r="M3" s="422"/>
      <c r="N3" s="5"/>
      <c r="AM3" s="3"/>
    </row>
    <row r="4" spans="1:39" s="343" customFormat="1" ht="20.100000000000001" customHeight="1" x14ac:dyDescent="0.25">
      <c r="A4" s="335"/>
      <c r="B4" s="335"/>
      <c r="C4" s="422" t="s">
        <v>2</v>
      </c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5"/>
      <c r="AM4" s="3"/>
    </row>
    <row r="5" spans="1:39" ht="20.100000000000001" customHeight="1" x14ac:dyDescent="0.25"/>
    <row r="6" spans="1:39" s="343" customFormat="1" ht="81.75" customHeight="1" x14ac:dyDescent="0.25">
      <c r="A6" s="423" t="s">
        <v>3</v>
      </c>
      <c r="B6" s="423" t="s">
        <v>4</v>
      </c>
      <c r="C6" s="426" t="s">
        <v>279</v>
      </c>
      <c r="D6" s="415" t="s">
        <v>6</v>
      </c>
      <c r="E6" s="415" t="s">
        <v>7</v>
      </c>
      <c r="F6" s="415" t="s">
        <v>8</v>
      </c>
      <c r="G6" s="429"/>
      <c r="H6" s="404"/>
      <c r="I6" s="404"/>
      <c r="J6" s="405"/>
      <c r="K6" s="404" t="s">
        <v>9</v>
      </c>
      <c r="L6" s="404"/>
      <c r="M6" s="405"/>
      <c r="N6" s="410" t="s">
        <v>10</v>
      </c>
      <c r="O6" s="413" t="s">
        <v>11</v>
      </c>
      <c r="P6" s="414"/>
      <c r="Q6" s="414"/>
      <c r="R6" s="413"/>
      <c r="T6" s="410" t="s">
        <v>12</v>
      </c>
      <c r="U6" s="414"/>
      <c r="V6" s="414"/>
      <c r="W6" s="413"/>
      <c r="AM6" s="3"/>
    </row>
    <row r="7" spans="1:39" s="343" customFormat="1" ht="23.25" customHeight="1" x14ac:dyDescent="0.25">
      <c r="A7" s="424"/>
      <c r="B7" s="424"/>
      <c r="C7" s="427"/>
      <c r="D7" s="416"/>
      <c r="E7" s="416"/>
      <c r="F7" s="415" t="s">
        <v>13</v>
      </c>
      <c r="G7" s="418" t="s">
        <v>14</v>
      </c>
      <c r="H7" s="420" t="s">
        <v>15</v>
      </c>
      <c r="I7" s="420"/>
      <c r="J7" s="420"/>
      <c r="K7" s="406"/>
      <c r="L7" s="406"/>
      <c r="M7" s="407"/>
      <c r="N7" s="411"/>
      <c r="O7" s="340"/>
      <c r="P7" s="339"/>
      <c r="Q7" s="339"/>
      <c r="R7" s="339"/>
      <c r="T7" s="339"/>
      <c r="U7" s="339"/>
      <c r="V7" s="339"/>
      <c r="W7" s="339"/>
      <c r="AM7" s="3"/>
    </row>
    <row r="8" spans="1:39" s="343" customFormat="1" ht="22.5" customHeight="1" x14ac:dyDescent="0.25">
      <c r="A8" s="424"/>
      <c r="B8" s="424"/>
      <c r="C8" s="427"/>
      <c r="D8" s="416"/>
      <c r="E8" s="416"/>
      <c r="F8" s="416"/>
      <c r="G8" s="419"/>
      <c r="H8" s="420"/>
      <c r="I8" s="420"/>
      <c r="J8" s="420"/>
      <c r="K8" s="408"/>
      <c r="L8" s="408"/>
      <c r="M8" s="409"/>
      <c r="N8" s="412"/>
      <c r="O8" s="340"/>
      <c r="P8" s="339"/>
      <c r="Q8" s="339"/>
      <c r="R8" s="339"/>
      <c r="T8" s="339"/>
      <c r="U8" s="339"/>
      <c r="V8" s="339"/>
      <c r="W8" s="339"/>
      <c r="AM8" s="3"/>
    </row>
    <row r="9" spans="1:39" s="343" customFormat="1" ht="43.5" customHeight="1" x14ac:dyDescent="0.25">
      <c r="A9" s="425"/>
      <c r="B9" s="425"/>
      <c r="C9" s="428"/>
      <c r="D9" s="417"/>
      <c r="E9" s="417"/>
      <c r="F9" s="417"/>
      <c r="G9" s="417"/>
      <c r="H9" s="80" t="s">
        <v>16</v>
      </c>
      <c r="I9" s="337" t="s">
        <v>17</v>
      </c>
      <c r="J9" s="337" t="s">
        <v>18</v>
      </c>
      <c r="K9" s="336" t="s">
        <v>16</v>
      </c>
      <c r="L9" s="336" t="s">
        <v>17</v>
      </c>
      <c r="M9" s="336" t="s">
        <v>18</v>
      </c>
      <c r="N9" s="6"/>
      <c r="O9" s="7">
        <v>2020</v>
      </c>
      <c r="P9" s="8">
        <v>2021</v>
      </c>
      <c r="Q9" s="8">
        <v>2022</v>
      </c>
      <c r="R9" s="8">
        <v>2023</v>
      </c>
      <c r="T9" s="8">
        <v>2020</v>
      </c>
      <c r="U9" s="8">
        <v>2021</v>
      </c>
      <c r="V9" s="8">
        <v>2022</v>
      </c>
      <c r="W9" s="8">
        <v>2023</v>
      </c>
      <c r="AM9" s="3"/>
    </row>
    <row r="10" spans="1:39" s="343" customFormat="1" ht="20.100000000000001" customHeight="1" x14ac:dyDescent="0.25">
      <c r="A10" s="104">
        <v>1</v>
      </c>
      <c r="B10" s="104">
        <v>2</v>
      </c>
      <c r="C10" s="104">
        <v>3</v>
      </c>
      <c r="D10" s="104">
        <v>4</v>
      </c>
      <c r="E10" s="104">
        <v>5</v>
      </c>
      <c r="F10" s="104">
        <v>6</v>
      </c>
      <c r="G10" s="104">
        <v>7</v>
      </c>
      <c r="H10" s="147">
        <v>8</v>
      </c>
      <c r="I10" s="104">
        <v>9</v>
      </c>
      <c r="J10" s="104">
        <v>10</v>
      </c>
      <c r="K10" s="104">
        <v>11</v>
      </c>
      <c r="L10" s="104">
        <v>12</v>
      </c>
      <c r="M10" s="104">
        <v>13</v>
      </c>
      <c r="N10" s="6"/>
      <c r="AM10" s="3"/>
    </row>
    <row r="11" spans="1:39" s="343" customFormat="1" ht="20.100000000000001" customHeight="1" x14ac:dyDescent="0.25">
      <c r="A11" s="11" t="s">
        <v>19</v>
      </c>
      <c r="B11" s="11" t="s">
        <v>19</v>
      </c>
      <c r="C11" s="11" t="s">
        <v>19</v>
      </c>
      <c r="D11" s="11" t="s">
        <v>19</v>
      </c>
      <c r="E11" s="254" t="s">
        <v>20</v>
      </c>
      <c r="F11" s="81" t="s">
        <v>19</v>
      </c>
      <c r="G11" s="81" t="s">
        <v>19</v>
      </c>
      <c r="H11" s="81" t="s">
        <v>19</v>
      </c>
      <c r="I11" s="11" t="s">
        <v>19</v>
      </c>
      <c r="J11" s="11" t="s">
        <v>19</v>
      </c>
      <c r="K11" s="12">
        <f>K12+K25+K185+K189+K220+K244+K412</f>
        <v>848463.66</v>
      </c>
      <c r="L11" s="12">
        <f>L12+L25+L185+L189+L220+L244+L412+L17</f>
        <v>615319.5</v>
      </c>
      <c r="M11" s="12">
        <f>M12+M25+M185+M189+M220+M244+M412</f>
        <v>399887.07</v>
      </c>
      <c r="N11" s="12" t="e">
        <f>N12+N25+N73+#REF!+N211+N228</f>
        <v>#REF!</v>
      </c>
      <c r="O11" s="12" t="e">
        <f>O12+O25+O73+#REF!+O211+O228</f>
        <v>#REF!</v>
      </c>
      <c r="P11" s="12" t="e">
        <f>P12+P25+P73+#REF!+P211+P228</f>
        <v>#REF!</v>
      </c>
      <c r="Q11" s="12" t="e">
        <f>Q12+Q25+Q73+#REF!+Q211+Q228</f>
        <v>#REF!</v>
      </c>
      <c r="R11" s="12" t="e">
        <f>R12+R25+R73+#REF!+R211+R228</f>
        <v>#REF!</v>
      </c>
      <c r="S11" s="12" t="e">
        <f>S12+S25+S73+#REF!+S211+S228</f>
        <v>#REF!</v>
      </c>
      <c r="T11" s="12" t="e">
        <f>T12+T25+T73+#REF!+T211+T228</f>
        <v>#REF!</v>
      </c>
      <c r="U11" s="12" t="e">
        <f>U12+U25+U73+#REF!+U211+U228</f>
        <v>#REF!</v>
      </c>
      <c r="V11" s="12" t="e">
        <f>V12+V25+V73+#REF!+V211+V228</f>
        <v>#REF!</v>
      </c>
      <c r="W11" s="12" t="e">
        <f>W12+W25+W73+#REF!+W211+W228</f>
        <v>#REF!</v>
      </c>
      <c r="X11" s="12" t="e">
        <f>X12+X25+X73+#REF!+X211+X228</f>
        <v>#VALUE!</v>
      </c>
      <c r="AM11" s="3"/>
    </row>
    <row r="12" spans="1:39" s="343" customFormat="1" ht="50.1" customHeight="1" x14ac:dyDescent="0.25">
      <c r="A12" s="329">
        <v>1</v>
      </c>
      <c r="B12" s="330" t="s">
        <v>21</v>
      </c>
      <c r="C12" s="330" t="s">
        <v>350</v>
      </c>
      <c r="D12" s="330" t="s">
        <v>19</v>
      </c>
      <c r="E12" s="328" t="s">
        <v>274</v>
      </c>
      <c r="F12" s="330" t="s">
        <v>24</v>
      </c>
      <c r="G12" s="330" t="s">
        <v>25</v>
      </c>
      <c r="H12" s="330">
        <f t="shared" ref="H12:M12" si="0">H13</f>
        <v>0</v>
      </c>
      <c r="I12" s="133">
        <f t="shared" si="0"/>
        <v>1</v>
      </c>
      <c r="J12" s="133">
        <f t="shared" si="0"/>
        <v>0</v>
      </c>
      <c r="K12" s="135">
        <f>K13</f>
        <v>40737.22</v>
      </c>
      <c r="L12" s="135">
        <v>986.44</v>
      </c>
      <c r="M12" s="135">
        <f t="shared" si="0"/>
        <v>0</v>
      </c>
      <c r="N12" s="5"/>
      <c r="O12" s="13"/>
      <c r="P12" s="13"/>
      <c r="Q12" s="13">
        <v>1000</v>
      </c>
      <c r="R12" s="13">
        <v>1000</v>
      </c>
      <c r="S12" s="13"/>
      <c r="T12" s="13"/>
      <c r="U12" s="13"/>
      <c r="V12" s="13" t="e">
        <f>Q12-#REF!</f>
        <v>#REF!</v>
      </c>
      <c r="W12" s="13" t="e">
        <f>R12-#REF!</f>
        <v>#REF!</v>
      </c>
      <c r="X12" s="77" t="s">
        <v>26</v>
      </c>
      <c r="AM12" s="3"/>
    </row>
    <row r="13" spans="1:39" s="343" customFormat="1" ht="39.950000000000003" customHeight="1" x14ac:dyDescent="0.25">
      <c r="A13" s="430">
        <v>1</v>
      </c>
      <c r="B13" s="433" t="s">
        <v>21</v>
      </c>
      <c r="C13" s="433" t="s">
        <v>22</v>
      </c>
      <c r="D13" s="433" t="s">
        <v>27</v>
      </c>
      <c r="E13" s="390" t="s">
        <v>23</v>
      </c>
      <c r="F13" s="95" t="s">
        <v>24</v>
      </c>
      <c r="G13" s="95" t="s">
        <v>25</v>
      </c>
      <c r="H13" s="95">
        <v>0</v>
      </c>
      <c r="I13" s="95">
        <v>1</v>
      </c>
      <c r="J13" s="95">
        <v>0</v>
      </c>
      <c r="K13" s="327">
        <f>28737.22+12000</f>
        <v>40737.22</v>
      </c>
      <c r="L13" s="327">
        <v>986.44</v>
      </c>
      <c r="M13" s="327">
        <v>0</v>
      </c>
      <c r="N13" s="5"/>
      <c r="O13" s="13"/>
      <c r="P13" s="13"/>
      <c r="Q13" s="13"/>
      <c r="R13" s="13"/>
      <c r="S13" s="13"/>
      <c r="T13" s="13"/>
      <c r="U13" s="13"/>
      <c r="V13" s="13"/>
      <c r="W13" s="13"/>
      <c r="AM13" s="3"/>
    </row>
    <row r="14" spans="1:39" s="343" customFormat="1" ht="20.100000000000001" customHeight="1" x14ac:dyDescent="0.25">
      <c r="A14" s="431"/>
      <c r="B14" s="431"/>
      <c r="C14" s="431"/>
      <c r="D14" s="431"/>
      <c r="E14" s="90" t="s">
        <v>246</v>
      </c>
      <c r="F14" s="353" t="s">
        <v>285</v>
      </c>
      <c r="G14" s="353" t="s">
        <v>285</v>
      </c>
      <c r="H14" s="333" t="s">
        <v>225</v>
      </c>
      <c r="I14" s="263" t="s">
        <v>285</v>
      </c>
      <c r="J14" s="353" t="s">
        <v>285</v>
      </c>
      <c r="K14" s="353" t="s">
        <v>285</v>
      </c>
      <c r="L14" s="353" t="s">
        <v>285</v>
      </c>
      <c r="M14" s="353" t="s">
        <v>285</v>
      </c>
      <c r="N14" s="5"/>
      <c r="O14" s="13"/>
      <c r="P14" s="13"/>
      <c r="Q14" s="13"/>
      <c r="R14" s="13"/>
      <c r="S14" s="13"/>
      <c r="T14" s="13"/>
      <c r="U14" s="13"/>
      <c r="V14" s="13"/>
      <c r="W14" s="13"/>
      <c r="AM14" s="3"/>
    </row>
    <row r="15" spans="1:39" s="343" customFormat="1" ht="20.100000000000001" customHeight="1" x14ac:dyDescent="0.25">
      <c r="A15" s="431"/>
      <c r="B15" s="431"/>
      <c r="C15" s="431"/>
      <c r="D15" s="431"/>
      <c r="E15" s="90" t="s">
        <v>334</v>
      </c>
      <c r="F15" s="353" t="s">
        <v>285</v>
      </c>
      <c r="G15" s="353" t="s">
        <v>285</v>
      </c>
      <c r="H15" s="263" t="s">
        <v>285</v>
      </c>
      <c r="I15" s="263" t="s">
        <v>38</v>
      </c>
      <c r="J15" s="353" t="s">
        <v>285</v>
      </c>
      <c r="K15" s="353" t="s">
        <v>285</v>
      </c>
      <c r="L15" s="353" t="s">
        <v>285</v>
      </c>
      <c r="M15" s="353" t="s">
        <v>285</v>
      </c>
      <c r="N15" s="5"/>
      <c r="O15" s="13"/>
      <c r="P15" s="13"/>
      <c r="Q15" s="13"/>
      <c r="R15" s="13"/>
      <c r="S15" s="13"/>
      <c r="T15" s="13"/>
      <c r="U15" s="13"/>
      <c r="V15" s="13"/>
      <c r="W15" s="13"/>
      <c r="AM15" s="3"/>
    </row>
    <row r="16" spans="1:39" s="343" customFormat="1" ht="20.100000000000001" customHeight="1" x14ac:dyDescent="0.25">
      <c r="A16" s="432"/>
      <c r="B16" s="432"/>
      <c r="C16" s="432"/>
      <c r="D16" s="432"/>
      <c r="E16" s="90" t="s">
        <v>32</v>
      </c>
      <c r="F16" s="353" t="s">
        <v>285</v>
      </c>
      <c r="G16" s="353" t="s">
        <v>285</v>
      </c>
      <c r="H16" s="263" t="s">
        <v>285</v>
      </c>
      <c r="I16" s="263" t="s">
        <v>38</v>
      </c>
      <c r="J16" s="353" t="s">
        <v>285</v>
      </c>
      <c r="K16" s="353" t="s">
        <v>285</v>
      </c>
      <c r="L16" s="353" t="s">
        <v>285</v>
      </c>
      <c r="M16" s="353" t="s">
        <v>285</v>
      </c>
      <c r="N16" s="5"/>
      <c r="O16" s="13"/>
      <c r="P16" s="13"/>
      <c r="Q16" s="13"/>
      <c r="R16" s="13"/>
      <c r="S16" s="13"/>
      <c r="T16" s="13"/>
      <c r="U16" s="13"/>
      <c r="V16" s="13"/>
      <c r="W16" s="13"/>
      <c r="AM16" s="3"/>
    </row>
    <row r="17" spans="1:39" s="343" customFormat="1" ht="45.75" customHeight="1" x14ac:dyDescent="0.25">
      <c r="A17" s="329">
        <v>1</v>
      </c>
      <c r="B17" s="330" t="s">
        <v>21</v>
      </c>
      <c r="C17" s="330" t="s">
        <v>690</v>
      </c>
      <c r="D17" s="330" t="s">
        <v>19</v>
      </c>
      <c r="E17" s="328" t="s">
        <v>689</v>
      </c>
      <c r="F17" s="133" t="s">
        <v>377</v>
      </c>
      <c r="G17" s="330" t="s">
        <v>25</v>
      </c>
      <c r="H17" s="330">
        <f t="shared" ref="H17:J17" si="1">H18</f>
        <v>0</v>
      </c>
      <c r="I17" s="133">
        <f t="shared" si="1"/>
        <v>1</v>
      </c>
      <c r="J17" s="133">
        <f t="shared" si="1"/>
        <v>0</v>
      </c>
      <c r="K17" s="135">
        <f>K18</f>
        <v>0</v>
      </c>
      <c r="L17" s="135">
        <f t="shared" ref="L17:M17" si="2">L18</f>
        <v>7750.26</v>
      </c>
      <c r="M17" s="135">
        <f t="shared" si="2"/>
        <v>0</v>
      </c>
      <c r="N17" s="5"/>
      <c r="O17" s="13"/>
      <c r="P17" s="13"/>
      <c r="Q17" s="13"/>
      <c r="R17" s="13"/>
      <c r="S17" s="13"/>
      <c r="T17" s="13"/>
      <c r="U17" s="13"/>
      <c r="V17" s="13"/>
      <c r="W17" s="13"/>
      <c r="AM17" s="3"/>
    </row>
    <row r="18" spans="1:39" s="343" customFormat="1" ht="39" customHeight="1" x14ac:dyDescent="0.25">
      <c r="A18" s="436">
        <v>1</v>
      </c>
      <c r="B18" s="436" t="s">
        <v>21</v>
      </c>
      <c r="C18" s="436">
        <v>84621</v>
      </c>
      <c r="D18" s="436" t="s">
        <v>149</v>
      </c>
      <c r="E18" s="324" t="s">
        <v>702</v>
      </c>
      <c r="F18" s="95" t="s">
        <v>24</v>
      </c>
      <c r="G18" s="96" t="s">
        <v>25</v>
      </c>
      <c r="H18" s="370">
        <v>0</v>
      </c>
      <c r="I18" s="370">
        <v>1</v>
      </c>
      <c r="J18" s="370">
        <v>0</v>
      </c>
      <c r="K18" s="371">
        <v>0</v>
      </c>
      <c r="L18" s="371">
        <v>7750.26</v>
      </c>
      <c r="M18" s="371">
        <v>0</v>
      </c>
      <c r="N18" s="5"/>
      <c r="O18" s="13"/>
      <c r="P18" s="13"/>
      <c r="Q18" s="13"/>
      <c r="R18" s="13"/>
      <c r="S18" s="13"/>
      <c r="T18" s="13"/>
      <c r="U18" s="13"/>
      <c r="V18" s="13"/>
      <c r="W18" s="13"/>
      <c r="AM18" s="3"/>
    </row>
    <row r="19" spans="1:39" s="343" customFormat="1" ht="20.100000000000001" customHeight="1" x14ac:dyDescent="0.25">
      <c r="A19" s="436"/>
      <c r="B19" s="436"/>
      <c r="C19" s="436"/>
      <c r="D19" s="436"/>
      <c r="E19" s="391" t="s">
        <v>525</v>
      </c>
      <c r="F19" s="353" t="s">
        <v>285</v>
      </c>
      <c r="G19" s="353" t="s">
        <v>285</v>
      </c>
      <c r="H19" s="369" t="s">
        <v>39</v>
      </c>
      <c r="I19" s="353" t="s">
        <v>285</v>
      </c>
      <c r="J19" s="353" t="s">
        <v>285</v>
      </c>
      <c r="K19" s="353" t="s">
        <v>285</v>
      </c>
      <c r="L19" s="353" t="s">
        <v>285</v>
      </c>
      <c r="M19" s="353" t="s">
        <v>285</v>
      </c>
      <c r="N19" s="5"/>
      <c r="O19" s="13"/>
      <c r="P19" s="13"/>
      <c r="Q19" s="13"/>
      <c r="R19" s="13"/>
      <c r="S19" s="13"/>
      <c r="T19" s="13"/>
      <c r="U19" s="13"/>
      <c r="V19" s="13"/>
      <c r="W19" s="13"/>
      <c r="AM19" s="3"/>
    </row>
    <row r="20" spans="1:39" s="343" customFormat="1" ht="20.100000000000001" customHeight="1" x14ac:dyDescent="0.25">
      <c r="A20" s="436"/>
      <c r="B20" s="436"/>
      <c r="C20" s="436"/>
      <c r="D20" s="436"/>
      <c r="E20" s="90" t="s">
        <v>352</v>
      </c>
      <c r="F20" s="353" t="s">
        <v>285</v>
      </c>
      <c r="G20" s="353" t="s">
        <v>285</v>
      </c>
      <c r="H20" s="353" t="s">
        <v>285</v>
      </c>
      <c r="I20" s="369" t="s">
        <v>37</v>
      </c>
      <c r="J20" s="353" t="s">
        <v>285</v>
      </c>
      <c r="K20" s="353" t="s">
        <v>285</v>
      </c>
      <c r="L20" s="353" t="s">
        <v>285</v>
      </c>
      <c r="M20" s="353" t="s">
        <v>285</v>
      </c>
      <c r="N20" s="5"/>
      <c r="O20" s="13"/>
      <c r="P20" s="13"/>
      <c r="Q20" s="13"/>
      <c r="R20" s="13"/>
      <c r="S20" s="13"/>
      <c r="T20" s="13"/>
      <c r="U20" s="13"/>
      <c r="V20" s="13"/>
      <c r="W20" s="13"/>
      <c r="AM20" s="3"/>
    </row>
    <row r="21" spans="1:39" s="343" customFormat="1" ht="20.100000000000001" customHeight="1" x14ac:dyDescent="0.25">
      <c r="A21" s="436"/>
      <c r="B21" s="436"/>
      <c r="C21" s="436"/>
      <c r="D21" s="436"/>
      <c r="E21" s="90" t="s">
        <v>526</v>
      </c>
      <c r="F21" s="353" t="s">
        <v>285</v>
      </c>
      <c r="G21" s="353" t="s">
        <v>285</v>
      </c>
      <c r="H21" s="353" t="s">
        <v>285</v>
      </c>
      <c r="I21" s="369" t="s">
        <v>37</v>
      </c>
      <c r="J21" s="353" t="s">
        <v>285</v>
      </c>
      <c r="K21" s="353" t="s">
        <v>285</v>
      </c>
      <c r="L21" s="353" t="s">
        <v>285</v>
      </c>
      <c r="M21" s="353" t="s">
        <v>285</v>
      </c>
      <c r="N21" s="5"/>
      <c r="O21" s="13"/>
      <c r="P21" s="13"/>
      <c r="Q21" s="13"/>
      <c r="R21" s="13"/>
      <c r="S21" s="13"/>
      <c r="T21" s="13"/>
      <c r="U21" s="13"/>
      <c r="V21" s="13"/>
      <c r="W21" s="13"/>
      <c r="AM21" s="3"/>
    </row>
    <row r="22" spans="1:39" s="343" customFormat="1" ht="20.100000000000001" customHeight="1" x14ac:dyDescent="0.25">
      <c r="A22" s="436"/>
      <c r="B22" s="436"/>
      <c r="C22" s="436"/>
      <c r="D22" s="436"/>
      <c r="E22" s="90" t="s">
        <v>246</v>
      </c>
      <c r="F22" s="353" t="s">
        <v>285</v>
      </c>
      <c r="G22" s="353" t="s">
        <v>285</v>
      </c>
      <c r="H22" s="353" t="s">
        <v>285</v>
      </c>
      <c r="I22" s="353" t="s">
        <v>56</v>
      </c>
      <c r="J22" s="353" t="s">
        <v>285</v>
      </c>
      <c r="K22" s="353" t="s">
        <v>285</v>
      </c>
      <c r="L22" s="353" t="s">
        <v>285</v>
      </c>
      <c r="M22" s="353" t="s">
        <v>285</v>
      </c>
      <c r="N22" s="5"/>
      <c r="O22" s="13"/>
      <c r="P22" s="13"/>
      <c r="Q22" s="13"/>
      <c r="R22" s="13"/>
      <c r="S22" s="13"/>
      <c r="T22" s="13"/>
      <c r="U22" s="13"/>
      <c r="V22" s="13"/>
      <c r="W22" s="13"/>
      <c r="AM22" s="3"/>
    </row>
    <row r="23" spans="1:39" s="343" customFormat="1" ht="20.100000000000001" customHeight="1" x14ac:dyDescent="0.25">
      <c r="A23" s="436"/>
      <c r="B23" s="436"/>
      <c r="C23" s="436"/>
      <c r="D23" s="436"/>
      <c r="E23" s="90" t="s">
        <v>334</v>
      </c>
      <c r="F23" s="353" t="s">
        <v>285</v>
      </c>
      <c r="G23" s="353" t="s">
        <v>285</v>
      </c>
      <c r="H23" s="353" t="s">
        <v>285</v>
      </c>
      <c r="I23" s="353" t="s">
        <v>226</v>
      </c>
      <c r="J23" s="353" t="s">
        <v>285</v>
      </c>
      <c r="K23" s="353" t="s">
        <v>285</v>
      </c>
      <c r="L23" s="353" t="s">
        <v>285</v>
      </c>
      <c r="M23" s="353" t="s">
        <v>285</v>
      </c>
      <c r="N23" s="5"/>
      <c r="O23" s="13"/>
      <c r="P23" s="13"/>
      <c r="Q23" s="13"/>
      <c r="R23" s="13"/>
      <c r="S23" s="13"/>
      <c r="T23" s="13"/>
      <c r="U23" s="13"/>
      <c r="V23" s="13"/>
      <c r="W23" s="13"/>
      <c r="AM23" s="3"/>
    </row>
    <row r="24" spans="1:39" s="343" customFormat="1" ht="20.100000000000001" customHeight="1" x14ac:dyDescent="0.25">
      <c r="A24" s="437"/>
      <c r="B24" s="437"/>
      <c r="C24" s="437"/>
      <c r="D24" s="437"/>
      <c r="E24" s="90" t="s">
        <v>32</v>
      </c>
      <c r="F24" s="353" t="s">
        <v>285</v>
      </c>
      <c r="G24" s="353" t="s">
        <v>285</v>
      </c>
      <c r="H24" s="353" t="s">
        <v>285</v>
      </c>
      <c r="I24" s="353" t="s">
        <v>39</v>
      </c>
      <c r="J24" s="353" t="s">
        <v>285</v>
      </c>
      <c r="K24" s="353" t="s">
        <v>285</v>
      </c>
      <c r="L24" s="353" t="s">
        <v>285</v>
      </c>
      <c r="M24" s="353" t="s">
        <v>285</v>
      </c>
      <c r="N24" s="5"/>
      <c r="O24" s="13"/>
      <c r="P24" s="13"/>
      <c r="Q24" s="13"/>
      <c r="R24" s="13"/>
      <c r="S24" s="13"/>
      <c r="T24" s="13"/>
      <c r="U24" s="13"/>
      <c r="V24" s="13"/>
      <c r="W24" s="13"/>
      <c r="AM24" s="3"/>
    </row>
    <row r="25" spans="1:39" s="343" customFormat="1" ht="39.950000000000003" customHeight="1" x14ac:dyDescent="0.25">
      <c r="A25" s="434">
        <v>1</v>
      </c>
      <c r="B25" s="434" t="s">
        <v>21</v>
      </c>
      <c r="C25" s="434" t="s">
        <v>33</v>
      </c>
      <c r="D25" s="434" t="s">
        <v>19</v>
      </c>
      <c r="E25" s="440" t="s">
        <v>34</v>
      </c>
      <c r="F25" s="133" t="s">
        <v>24</v>
      </c>
      <c r="G25" s="133" t="s">
        <v>25</v>
      </c>
      <c r="H25" s="204">
        <f>H27+H34+H41+H48+H53+H61+H66+H71+H78+H82+H90+H94+H98+H102+H107+H110+H31</f>
        <v>0</v>
      </c>
      <c r="I25" s="204">
        <f>I27+I34+I41+I48+I53+I61+I66+I71+I78+I82+I90+I94+I98+I102+I107+I110</f>
        <v>4</v>
      </c>
      <c r="J25" s="204">
        <f>J27+J34+J41+J48+J53+J61+J66+J71+J78+J82+J90+J94+J98+J102+J107+J110</f>
        <v>3</v>
      </c>
      <c r="K25" s="442">
        <f>K27+K34+K41+K48+K53+K66+K71+K61+K153+K157+K177+K117+K102+K94+K78+K107+K145+K98+K82+K113+K181+K90+K110+K148+K121+K125+K129+K133+K137+K141+K161+K165+K169+K173+K31</f>
        <v>208559.59</v>
      </c>
      <c r="L25" s="442">
        <f>L27+L34+L41+L48+L53+L66+L71+L61+L153+L157+L177+L117+L102+L94+L78+L107+L145+L98+L82+L113+L181+L90+L110+L148+L121+L125+L129+L133+L137+L141+L161+L165+L169+L173+L31</f>
        <v>186177.02999999997</v>
      </c>
      <c r="M25" s="442">
        <f>M27+M34+M41+M48+M53+M66+M71+M61+M153+M157+M177+M117+M102+M94+M78+M107+M145+M98+M82+M113+M181+M90+M110+M148+M121+M125+M129+M133+M137+M141+M161+M165+M169+M173+M31</f>
        <v>132887.07</v>
      </c>
      <c r="N25" s="5"/>
      <c r="O25" s="13"/>
      <c r="P25" s="13"/>
      <c r="Q25" s="13"/>
      <c r="R25" s="13"/>
      <c r="S25" s="13"/>
      <c r="T25" s="13"/>
      <c r="U25" s="13"/>
      <c r="V25" s="13"/>
      <c r="W25" s="13"/>
      <c r="AM25" s="3"/>
    </row>
    <row r="26" spans="1:39" s="343" customFormat="1" ht="39.950000000000003" customHeight="1" x14ac:dyDescent="0.25">
      <c r="A26" s="435"/>
      <c r="B26" s="435"/>
      <c r="C26" s="435"/>
      <c r="D26" s="435"/>
      <c r="E26" s="441"/>
      <c r="F26" s="133" t="s">
        <v>377</v>
      </c>
      <c r="G26" s="133" t="s">
        <v>221</v>
      </c>
      <c r="H26" s="204">
        <f>H35+H42+H49+H54+H62+H67+H72+H79+H91+H95+H103</f>
        <v>9</v>
      </c>
      <c r="I26" s="204">
        <f>I42+I49+I54+I62+I67+I72+I79+I91+I95+I103</f>
        <v>0</v>
      </c>
      <c r="J26" s="204">
        <f>J42+J49+J54+J62+J67+J72+J79+J91+J95+J103</f>
        <v>0</v>
      </c>
      <c r="K26" s="443"/>
      <c r="L26" s="443"/>
      <c r="M26" s="443"/>
      <c r="N26" s="5"/>
      <c r="O26" s="13"/>
      <c r="P26" s="13"/>
      <c r="Q26" s="13"/>
      <c r="R26" s="13"/>
      <c r="S26" s="13"/>
      <c r="T26" s="13"/>
      <c r="U26" s="13"/>
      <c r="V26" s="13"/>
      <c r="W26" s="13"/>
      <c r="Y26" s="273"/>
      <c r="AM26" s="3"/>
    </row>
    <row r="27" spans="1:39" s="343" customFormat="1" ht="30" customHeight="1" x14ac:dyDescent="0.25">
      <c r="A27" s="430">
        <v>1</v>
      </c>
      <c r="B27" s="433" t="s">
        <v>21</v>
      </c>
      <c r="C27" s="433" t="s">
        <v>33</v>
      </c>
      <c r="D27" s="433" t="s">
        <v>36</v>
      </c>
      <c r="E27" s="324" t="s">
        <v>398</v>
      </c>
      <c r="F27" s="96" t="s">
        <v>24</v>
      </c>
      <c r="G27" s="96" t="s">
        <v>25</v>
      </c>
      <c r="H27" s="95">
        <v>0</v>
      </c>
      <c r="I27" s="95">
        <v>1</v>
      </c>
      <c r="J27" s="95">
        <v>0</v>
      </c>
      <c r="K27" s="327">
        <v>9600</v>
      </c>
      <c r="L27" s="327">
        <f>93566.37-2823.91</f>
        <v>90742.459999999992</v>
      </c>
      <c r="M27" s="327">
        <v>0</v>
      </c>
      <c r="N27" s="5"/>
      <c r="AM27" s="3"/>
    </row>
    <row r="28" spans="1:39" s="343" customFormat="1" ht="20.100000000000001" customHeight="1" x14ac:dyDescent="0.25">
      <c r="A28" s="436"/>
      <c r="B28" s="444"/>
      <c r="C28" s="444"/>
      <c r="D28" s="444"/>
      <c r="E28" s="90" t="s">
        <v>246</v>
      </c>
      <c r="F28" s="353" t="s">
        <v>285</v>
      </c>
      <c r="G28" s="353" t="s">
        <v>285</v>
      </c>
      <c r="H28" s="347" t="s">
        <v>226</v>
      </c>
      <c r="I28" s="353" t="s">
        <v>285</v>
      </c>
      <c r="J28" s="353" t="s">
        <v>285</v>
      </c>
      <c r="K28" s="353" t="s">
        <v>285</v>
      </c>
      <c r="L28" s="353" t="s">
        <v>285</v>
      </c>
      <c r="M28" s="353" t="s">
        <v>285</v>
      </c>
      <c r="N28" s="5"/>
      <c r="AM28" s="3"/>
    </row>
    <row r="29" spans="1:39" ht="20.100000000000001" customHeight="1" x14ac:dyDescent="0.25">
      <c r="A29" s="436"/>
      <c r="B29" s="444"/>
      <c r="C29" s="444"/>
      <c r="D29" s="444"/>
      <c r="E29" s="90" t="s">
        <v>334</v>
      </c>
      <c r="F29" s="353" t="s">
        <v>285</v>
      </c>
      <c r="G29" s="353" t="s">
        <v>285</v>
      </c>
      <c r="H29" s="353" t="s">
        <v>285</v>
      </c>
      <c r="I29" s="347" t="s">
        <v>225</v>
      </c>
      <c r="J29" s="353" t="s">
        <v>285</v>
      </c>
      <c r="K29" s="353" t="s">
        <v>285</v>
      </c>
      <c r="L29" s="353" t="s">
        <v>285</v>
      </c>
      <c r="M29" s="353" t="s">
        <v>285</v>
      </c>
    </row>
    <row r="30" spans="1:39" ht="20.100000000000001" customHeight="1" x14ac:dyDescent="0.25">
      <c r="A30" s="437"/>
      <c r="B30" s="445"/>
      <c r="C30" s="445"/>
      <c r="D30" s="445"/>
      <c r="E30" s="90" t="s">
        <v>32</v>
      </c>
      <c r="F30" s="353" t="s">
        <v>285</v>
      </c>
      <c r="G30" s="353" t="s">
        <v>285</v>
      </c>
      <c r="H30" s="353" t="s">
        <v>285</v>
      </c>
      <c r="I30" s="347" t="s">
        <v>225</v>
      </c>
      <c r="J30" s="353" t="s">
        <v>285</v>
      </c>
      <c r="K30" s="353" t="s">
        <v>285</v>
      </c>
      <c r="L30" s="353" t="s">
        <v>285</v>
      </c>
      <c r="M30" s="353" t="s">
        <v>285</v>
      </c>
    </row>
    <row r="31" spans="1:39" ht="30" customHeight="1" x14ac:dyDescent="0.25">
      <c r="A31" s="438">
        <v>1</v>
      </c>
      <c r="B31" s="439" t="s">
        <v>21</v>
      </c>
      <c r="C31" s="439" t="s">
        <v>33</v>
      </c>
      <c r="D31" s="439" t="s">
        <v>36</v>
      </c>
      <c r="E31" s="324" t="s">
        <v>676</v>
      </c>
      <c r="F31" s="96" t="s">
        <v>24</v>
      </c>
      <c r="G31" s="96" t="s">
        <v>25</v>
      </c>
      <c r="H31" s="95">
        <v>0</v>
      </c>
      <c r="I31" s="95">
        <v>0</v>
      </c>
      <c r="J31" s="95">
        <v>0</v>
      </c>
      <c r="K31" s="327">
        <f>553.56+433.86+227.48</f>
        <v>1214.8999999999999</v>
      </c>
      <c r="L31" s="327">
        <v>0</v>
      </c>
      <c r="M31" s="327">
        <v>0</v>
      </c>
    </row>
    <row r="32" spans="1:39" s="366" customFormat="1" ht="29.25" customHeight="1" x14ac:dyDescent="0.25">
      <c r="A32" s="431"/>
      <c r="B32" s="431"/>
      <c r="C32" s="431"/>
      <c r="D32" s="431"/>
      <c r="E32" s="90" t="s">
        <v>655</v>
      </c>
      <c r="F32" s="263" t="s">
        <v>285</v>
      </c>
      <c r="G32" s="347"/>
      <c r="H32" s="347" t="s">
        <v>55</v>
      </c>
      <c r="I32" s="263" t="s">
        <v>285</v>
      </c>
      <c r="J32" s="263" t="s">
        <v>285</v>
      </c>
      <c r="K32" s="263" t="s">
        <v>285</v>
      </c>
      <c r="L32" s="263" t="s">
        <v>285</v>
      </c>
      <c r="M32" s="263" t="s">
        <v>285</v>
      </c>
      <c r="N32" s="365"/>
      <c r="AM32" s="367"/>
    </row>
    <row r="33" spans="1:39" s="366" customFormat="1" ht="32.25" customHeight="1" x14ac:dyDescent="0.25">
      <c r="A33" s="432"/>
      <c r="B33" s="432"/>
      <c r="C33" s="432"/>
      <c r="D33" s="432"/>
      <c r="E33" s="90" t="s">
        <v>656</v>
      </c>
      <c r="F33" s="263" t="s">
        <v>285</v>
      </c>
      <c r="G33" s="263" t="s">
        <v>285</v>
      </c>
      <c r="H33" s="263" t="s">
        <v>55</v>
      </c>
      <c r="I33" s="263" t="s">
        <v>285</v>
      </c>
      <c r="J33" s="263" t="s">
        <v>285</v>
      </c>
      <c r="K33" s="263" t="s">
        <v>285</v>
      </c>
      <c r="L33" s="263" t="s">
        <v>285</v>
      </c>
      <c r="M33" s="263" t="s">
        <v>285</v>
      </c>
      <c r="N33" s="365"/>
      <c r="AM33" s="367"/>
    </row>
    <row r="34" spans="1:39" ht="30" customHeight="1" x14ac:dyDescent="0.25">
      <c r="A34" s="430">
        <v>1</v>
      </c>
      <c r="B34" s="433" t="s">
        <v>21</v>
      </c>
      <c r="C34" s="433" t="s">
        <v>33</v>
      </c>
      <c r="D34" s="433" t="s">
        <v>36</v>
      </c>
      <c r="E34" s="446" t="s">
        <v>562</v>
      </c>
      <c r="F34" s="96" t="s">
        <v>24</v>
      </c>
      <c r="G34" s="96" t="s">
        <v>25</v>
      </c>
      <c r="H34" s="95">
        <v>0</v>
      </c>
      <c r="I34" s="95">
        <v>1</v>
      </c>
      <c r="J34" s="95">
        <v>0</v>
      </c>
      <c r="K34" s="448">
        <v>1980</v>
      </c>
      <c r="L34" s="448">
        <v>70148.179999999993</v>
      </c>
      <c r="M34" s="450">
        <v>0</v>
      </c>
    </row>
    <row r="35" spans="1:39" ht="30" customHeight="1" x14ac:dyDescent="0.25">
      <c r="A35" s="436"/>
      <c r="B35" s="444"/>
      <c r="C35" s="444"/>
      <c r="D35" s="444"/>
      <c r="E35" s="447"/>
      <c r="F35" s="96" t="s">
        <v>377</v>
      </c>
      <c r="G35" s="96" t="s">
        <v>25</v>
      </c>
      <c r="H35" s="171">
        <v>1</v>
      </c>
      <c r="I35" s="171">
        <v>0</v>
      </c>
      <c r="J35" s="171">
        <v>0</v>
      </c>
      <c r="K35" s="449"/>
      <c r="L35" s="449"/>
      <c r="M35" s="450"/>
    </row>
    <row r="36" spans="1:39" ht="27.75" customHeight="1" x14ac:dyDescent="0.25">
      <c r="A36" s="436"/>
      <c r="B36" s="444"/>
      <c r="C36" s="444"/>
      <c r="D36" s="444"/>
      <c r="E36" s="90" t="s">
        <v>352</v>
      </c>
      <c r="F36" s="353" t="s">
        <v>285</v>
      </c>
      <c r="G36" s="353" t="s">
        <v>285</v>
      </c>
      <c r="H36" s="347" t="s">
        <v>55</v>
      </c>
      <c r="I36" s="353" t="s">
        <v>285</v>
      </c>
      <c r="J36" s="353" t="s">
        <v>285</v>
      </c>
      <c r="K36" s="353" t="s">
        <v>285</v>
      </c>
      <c r="L36" s="353" t="s">
        <v>285</v>
      </c>
      <c r="M36" s="353" t="s">
        <v>285</v>
      </c>
    </row>
    <row r="37" spans="1:39" ht="20.100000000000001" customHeight="1" x14ac:dyDescent="0.25">
      <c r="A37" s="436"/>
      <c r="B37" s="444"/>
      <c r="C37" s="444"/>
      <c r="D37" s="444"/>
      <c r="E37" s="90" t="s">
        <v>32</v>
      </c>
      <c r="F37" s="353" t="s">
        <v>285</v>
      </c>
      <c r="G37" s="353" t="s">
        <v>285</v>
      </c>
      <c r="H37" s="347" t="s">
        <v>225</v>
      </c>
      <c r="I37" s="353" t="s">
        <v>285</v>
      </c>
      <c r="J37" s="353" t="s">
        <v>285</v>
      </c>
      <c r="K37" s="353" t="s">
        <v>285</v>
      </c>
      <c r="L37" s="353" t="s">
        <v>285</v>
      </c>
      <c r="M37" s="353" t="s">
        <v>285</v>
      </c>
    </row>
    <row r="38" spans="1:39" ht="20.100000000000001" customHeight="1" x14ac:dyDescent="0.25">
      <c r="A38" s="431"/>
      <c r="B38" s="431"/>
      <c r="C38" s="431"/>
      <c r="D38" s="431"/>
      <c r="E38" s="90" t="s">
        <v>246</v>
      </c>
      <c r="F38" s="353" t="s">
        <v>285</v>
      </c>
      <c r="G38" s="353" t="s">
        <v>285</v>
      </c>
      <c r="H38" s="347" t="s">
        <v>226</v>
      </c>
      <c r="I38" s="353" t="s">
        <v>285</v>
      </c>
      <c r="J38" s="353" t="s">
        <v>285</v>
      </c>
      <c r="K38" s="353" t="s">
        <v>285</v>
      </c>
      <c r="L38" s="353" t="s">
        <v>285</v>
      </c>
      <c r="M38" s="353" t="s">
        <v>285</v>
      </c>
    </row>
    <row r="39" spans="1:39" ht="20.100000000000001" customHeight="1" x14ac:dyDescent="0.25">
      <c r="A39" s="431"/>
      <c r="B39" s="431"/>
      <c r="C39" s="431"/>
      <c r="D39" s="431"/>
      <c r="E39" s="90" t="s">
        <v>334</v>
      </c>
      <c r="F39" s="353" t="s">
        <v>285</v>
      </c>
      <c r="G39" s="353" t="s">
        <v>285</v>
      </c>
      <c r="H39" s="353" t="s">
        <v>285</v>
      </c>
      <c r="I39" s="347" t="s">
        <v>225</v>
      </c>
      <c r="J39" s="353" t="s">
        <v>285</v>
      </c>
      <c r="K39" s="353" t="s">
        <v>285</v>
      </c>
      <c r="L39" s="353" t="s">
        <v>285</v>
      </c>
      <c r="M39" s="353" t="s">
        <v>285</v>
      </c>
    </row>
    <row r="40" spans="1:39" ht="20.100000000000001" customHeight="1" x14ac:dyDescent="0.25">
      <c r="A40" s="432"/>
      <c r="B40" s="432"/>
      <c r="C40" s="432"/>
      <c r="D40" s="432"/>
      <c r="E40" s="90" t="s">
        <v>32</v>
      </c>
      <c r="F40" s="353" t="s">
        <v>285</v>
      </c>
      <c r="G40" s="353" t="s">
        <v>285</v>
      </c>
      <c r="H40" s="353" t="s">
        <v>285</v>
      </c>
      <c r="I40" s="347" t="s">
        <v>226</v>
      </c>
      <c r="J40" s="353" t="s">
        <v>285</v>
      </c>
      <c r="K40" s="353" t="s">
        <v>285</v>
      </c>
      <c r="L40" s="353" t="s">
        <v>285</v>
      </c>
      <c r="M40" s="353" t="s">
        <v>285</v>
      </c>
    </row>
    <row r="41" spans="1:39" ht="30" customHeight="1" x14ac:dyDescent="0.25">
      <c r="A41" s="430">
        <v>1</v>
      </c>
      <c r="B41" s="433" t="s">
        <v>21</v>
      </c>
      <c r="C41" s="433" t="s">
        <v>33</v>
      </c>
      <c r="D41" s="433" t="s">
        <v>36</v>
      </c>
      <c r="E41" s="446" t="s">
        <v>40</v>
      </c>
      <c r="F41" s="96" t="s">
        <v>24</v>
      </c>
      <c r="G41" s="96" t="s">
        <v>25</v>
      </c>
      <c r="H41" s="95">
        <v>0</v>
      </c>
      <c r="I41" s="95">
        <v>1</v>
      </c>
      <c r="J41" s="95">
        <v>0</v>
      </c>
      <c r="K41" s="451">
        <v>3998</v>
      </c>
      <c r="L41" s="451">
        <v>25286.39</v>
      </c>
      <c r="M41" s="453">
        <v>0</v>
      </c>
    </row>
    <row r="42" spans="1:39" ht="30" customHeight="1" x14ac:dyDescent="0.25">
      <c r="A42" s="436"/>
      <c r="B42" s="444"/>
      <c r="C42" s="444"/>
      <c r="D42" s="444"/>
      <c r="E42" s="447"/>
      <c r="F42" s="96" t="s">
        <v>377</v>
      </c>
      <c r="G42" s="96" t="s">
        <v>25</v>
      </c>
      <c r="H42" s="95">
        <v>1</v>
      </c>
      <c r="I42" s="95">
        <v>0</v>
      </c>
      <c r="J42" s="95">
        <v>0</v>
      </c>
      <c r="K42" s="452"/>
      <c r="L42" s="452"/>
      <c r="M42" s="454"/>
    </row>
    <row r="43" spans="1:39" ht="20.100000000000001" customHeight="1" x14ac:dyDescent="0.25">
      <c r="A43" s="436"/>
      <c r="B43" s="444"/>
      <c r="C43" s="444"/>
      <c r="D43" s="444"/>
      <c r="E43" s="255" t="s">
        <v>352</v>
      </c>
      <c r="F43" s="353" t="s">
        <v>285</v>
      </c>
      <c r="G43" s="353" t="s">
        <v>285</v>
      </c>
      <c r="H43" s="347" t="s">
        <v>39</v>
      </c>
      <c r="I43" s="353" t="s">
        <v>285</v>
      </c>
      <c r="J43" s="353" t="s">
        <v>285</v>
      </c>
      <c r="K43" s="353" t="s">
        <v>285</v>
      </c>
      <c r="L43" s="353" t="s">
        <v>285</v>
      </c>
      <c r="M43" s="353" t="s">
        <v>285</v>
      </c>
    </row>
    <row r="44" spans="1:39" ht="20.100000000000001" customHeight="1" x14ac:dyDescent="0.25">
      <c r="A44" s="436"/>
      <c r="B44" s="444"/>
      <c r="C44" s="444"/>
      <c r="D44" s="444"/>
      <c r="E44" s="255" t="s">
        <v>526</v>
      </c>
      <c r="F44" s="353" t="s">
        <v>285</v>
      </c>
      <c r="G44" s="353" t="s">
        <v>285</v>
      </c>
      <c r="H44" s="333" t="s">
        <v>39</v>
      </c>
      <c r="I44" s="353" t="s">
        <v>285</v>
      </c>
      <c r="J44" s="353" t="s">
        <v>285</v>
      </c>
      <c r="K44" s="353" t="s">
        <v>285</v>
      </c>
      <c r="L44" s="353" t="s">
        <v>285</v>
      </c>
      <c r="M44" s="353" t="s">
        <v>285</v>
      </c>
    </row>
    <row r="45" spans="1:39" ht="20.100000000000001" customHeight="1" x14ac:dyDescent="0.25">
      <c r="A45" s="431"/>
      <c r="B45" s="431"/>
      <c r="C45" s="431"/>
      <c r="D45" s="431"/>
      <c r="E45" s="90" t="s">
        <v>246</v>
      </c>
      <c r="F45" s="353" t="s">
        <v>285</v>
      </c>
      <c r="G45" s="353" t="s">
        <v>285</v>
      </c>
      <c r="H45" s="353" t="s">
        <v>285</v>
      </c>
      <c r="I45" s="349" t="s">
        <v>37</v>
      </c>
      <c r="J45" s="353" t="s">
        <v>285</v>
      </c>
      <c r="K45" s="353" t="s">
        <v>285</v>
      </c>
      <c r="L45" s="353" t="s">
        <v>285</v>
      </c>
      <c r="M45" s="353" t="s">
        <v>285</v>
      </c>
    </row>
    <row r="46" spans="1:39" ht="20.100000000000001" customHeight="1" x14ac:dyDescent="0.25">
      <c r="A46" s="431"/>
      <c r="B46" s="431"/>
      <c r="C46" s="431"/>
      <c r="D46" s="431"/>
      <c r="E46" s="90" t="s">
        <v>334</v>
      </c>
      <c r="F46" s="353" t="s">
        <v>285</v>
      </c>
      <c r="G46" s="353" t="s">
        <v>285</v>
      </c>
      <c r="H46" s="353" t="s">
        <v>285</v>
      </c>
      <c r="I46" s="349" t="s">
        <v>225</v>
      </c>
      <c r="J46" s="353" t="s">
        <v>285</v>
      </c>
      <c r="K46" s="353" t="s">
        <v>285</v>
      </c>
      <c r="L46" s="353" t="s">
        <v>285</v>
      </c>
      <c r="M46" s="353" t="s">
        <v>285</v>
      </c>
    </row>
    <row r="47" spans="1:39" s="79" customFormat="1" ht="19.5" customHeight="1" x14ac:dyDescent="0.25">
      <c r="A47" s="432"/>
      <c r="B47" s="432"/>
      <c r="C47" s="432"/>
      <c r="D47" s="432"/>
      <c r="E47" s="90" t="s">
        <v>32</v>
      </c>
      <c r="F47" s="353" t="s">
        <v>285</v>
      </c>
      <c r="G47" s="353" t="s">
        <v>285</v>
      </c>
      <c r="H47" s="353" t="s">
        <v>285</v>
      </c>
      <c r="I47" s="349" t="s">
        <v>226</v>
      </c>
      <c r="J47" s="353" t="s">
        <v>285</v>
      </c>
      <c r="K47" s="353" t="s">
        <v>285</v>
      </c>
      <c r="L47" s="353" t="s">
        <v>285</v>
      </c>
      <c r="M47" s="353" t="s">
        <v>285</v>
      </c>
      <c r="N47" s="93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/>
    </row>
    <row r="48" spans="1:39" s="79" customFormat="1" ht="30" customHeight="1" x14ac:dyDescent="0.25">
      <c r="A48" s="430">
        <v>1</v>
      </c>
      <c r="B48" s="433" t="s">
        <v>21</v>
      </c>
      <c r="C48" s="433" t="s">
        <v>33</v>
      </c>
      <c r="D48" s="433" t="s">
        <v>36</v>
      </c>
      <c r="E48" s="446" t="s">
        <v>399</v>
      </c>
      <c r="F48" s="96" t="s">
        <v>24</v>
      </c>
      <c r="G48" s="96" t="s">
        <v>25</v>
      </c>
      <c r="H48" s="95">
        <v>0</v>
      </c>
      <c r="I48" s="95">
        <v>0</v>
      </c>
      <c r="J48" s="95">
        <v>1</v>
      </c>
      <c r="K48" s="451">
        <v>0</v>
      </c>
      <c r="L48" s="453">
        <v>0</v>
      </c>
      <c r="M48" s="451">
        <v>70000</v>
      </c>
      <c r="N48" s="93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</row>
    <row r="49" spans="1:38" s="79" customFormat="1" ht="30" customHeight="1" x14ac:dyDescent="0.25">
      <c r="A49" s="436"/>
      <c r="B49" s="444"/>
      <c r="C49" s="444"/>
      <c r="D49" s="444"/>
      <c r="E49" s="455"/>
      <c r="F49" s="96" t="s">
        <v>377</v>
      </c>
      <c r="G49" s="96" t="s">
        <v>25</v>
      </c>
      <c r="H49" s="95">
        <v>0</v>
      </c>
      <c r="I49" s="95">
        <v>0</v>
      </c>
      <c r="J49" s="95">
        <v>0</v>
      </c>
      <c r="K49" s="456"/>
      <c r="L49" s="457"/>
      <c r="M49" s="432"/>
      <c r="N49" s="93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K49" s="94"/>
      <c r="AL49" s="94"/>
    </row>
    <row r="50" spans="1:38" s="79" customFormat="1" ht="20.100000000000001" customHeight="1" x14ac:dyDescent="0.25">
      <c r="A50" s="436"/>
      <c r="B50" s="444"/>
      <c r="C50" s="444"/>
      <c r="D50" s="444"/>
      <c r="E50" s="90" t="s">
        <v>246</v>
      </c>
      <c r="F50" s="353" t="s">
        <v>285</v>
      </c>
      <c r="G50" s="353" t="s">
        <v>285</v>
      </c>
      <c r="H50" s="353" t="s">
        <v>285</v>
      </c>
      <c r="I50" s="353" t="s">
        <v>285</v>
      </c>
      <c r="J50" s="356" t="s">
        <v>58</v>
      </c>
      <c r="K50" s="353" t="s">
        <v>285</v>
      </c>
      <c r="L50" s="353" t="s">
        <v>285</v>
      </c>
      <c r="M50" s="353" t="s">
        <v>285</v>
      </c>
      <c r="N50" s="93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  <c r="AK50" s="94"/>
      <c r="AL50" s="94"/>
    </row>
    <row r="51" spans="1:38" ht="20.100000000000001" customHeight="1" x14ac:dyDescent="0.25">
      <c r="A51" s="436"/>
      <c r="B51" s="444"/>
      <c r="C51" s="444"/>
      <c r="D51" s="444"/>
      <c r="E51" s="90" t="s">
        <v>334</v>
      </c>
      <c r="F51" s="353" t="s">
        <v>285</v>
      </c>
      <c r="G51" s="353" t="s">
        <v>285</v>
      </c>
      <c r="H51" s="353" t="s">
        <v>285</v>
      </c>
      <c r="I51" s="353" t="s">
        <v>285</v>
      </c>
      <c r="J51" s="356" t="s">
        <v>226</v>
      </c>
      <c r="K51" s="353" t="s">
        <v>285</v>
      </c>
      <c r="L51" s="353" t="s">
        <v>285</v>
      </c>
      <c r="M51" s="353" t="s">
        <v>285</v>
      </c>
    </row>
    <row r="52" spans="1:38" ht="20.100000000000001" customHeight="1" x14ac:dyDescent="0.25">
      <c r="A52" s="437"/>
      <c r="B52" s="445"/>
      <c r="C52" s="445"/>
      <c r="D52" s="445"/>
      <c r="E52" s="90" t="s">
        <v>32</v>
      </c>
      <c r="F52" s="353" t="s">
        <v>285</v>
      </c>
      <c r="G52" s="353" t="s">
        <v>285</v>
      </c>
      <c r="H52" s="353" t="s">
        <v>285</v>
      </c>
      <c r="I52" s="353" t="s">
        <v>285</v>
      </c>
      <c r="J52" s="356" t="s">
        <v>39</v>
      </c>
      <c r="K52" s="353" t="s">
        <v>285</v>
      </c>
      <c r="L52" s="353" t="s">
        <v>285</v>
      </c>
      <c r="M52" s="353" t="s">
        <v>285</v>
      </c>
    </row>
    <row r="53" spans="1:38" ht="30" customHeight="1" x14ac:dyDescent="0.25">
      <c r="A53" s="430">
        <v>1</v>
      </c>
      <c r="B53" s="433" t="s">
        <v>21</v>
      </c>
      <c r="C53" s="433" t="s">
        <v>33</v>
      </c>
      <c r="D53" s="433" t="s">
        <v>36</v>
      </c>
      <c r="E53" s="446" t="s">
        <v>42</v>
      </c>
      <c r="F53" s="96" t="s">
        <v>24</v>
      </c>
      <c r="G53" s="96" t="s">
        <v>25</v>
      </c>
      <c r="H53" s="95">
        <v>0</v>
      </c>
      <c r="I53" s="95">
        <v>0</v>
      </c>
      <c r="J53" s="95">
        <v>1</v>
      </c>
      <c r="K53" s="451">
        <v>1495</v>
      </c>
      <c r="L53" s="458">
        <v>0</v>
      </c>
      <c r="M53" s="451">
        <v>37887.07</v>
      </c>
      <c r="N53" s="91"/>
      <c r="O53" s="92"/>
      <c r="P53" s="92"/>
      <c r="Q53" s="92"/>
      <c r="R53" s="92"/>
      <c r="S53" s="92"/>
      <c r="T53" s="92"/>
      <c r="U53" s="92"/>
      <c r="V53" s="92"/>
      <c r="W53" s="92"/>
      <c r="X53" s="92"/>
    </row>
    <row r="54" spans="1:38" ht="30" customHeight="1" x14ac:dyDescent="0.25">
      <c r="A54" s="436"/>
      <c r="B54" s="444"/>
      <c r="C54" s="444"/>
      <c r="D54" s="444"/>
      <c r="E54" s="455"/>
      <c r="F54" s="96" t="s">
        <v>377</v>
      </c>
      <c r="G54" s="96" t="s">
        <v>25</v>
      </c>
      <c r="H54" s="95">
        <v>1</v>
      </c>
      <c r="I54" s="95">
        <v>0</v>
      </c>
      <c r="J54" s="95">
        <v>0</v>
      </c>
      <c r="K54" s="456"/>
      <c r="L54" s="432"/>
      <c r="M54" s="432"/>
      <c r="N54" s="91"/>
      <c r="O54" s="92"/>
      <c r="P54" s="92"/>
      <c r="Q54" s="92"/>
      <c r="R54" s="92"/>
      <c r="S54" s="92"/>
      <c r="T54" s="92"/>
      <c r="U54" s="92"/>
      <c r="V54" s="92"/>
      <c r="W54" s="92"/>
      <c r="X54" s="92"/>
    </row>
    <row r="55" spans="1:38" ht="20.100000000000001" customHeight="1" x14ac:dyDescent="0.25">
      <c r="A55" s="436"/>
      <c r="B55" s="444"/>
      <c r="C55" s="444"/>
      <c r="D55" s="444"/>
      <c r="E55" s="79" t="s">
        <v>525</v>
      </c>
      <c r="F55" s="353" t="s">
        <v>285</v>
      </c>
      <c r="G55" s="353" t="s">
        <v>285</v>
      </c>
      <c r="H55" s="347" t="s">
        <v>228</v>
      </c>
      <c r="I55" s="353" t="s">
        <v>285</v>
      </c>
      <c r="J55" s="353" t="s">
        <v>285</v>
      </c>
      <c r="K55" s="353" t="s">
        <v>285</v>
      </c>
      <c r="L55" s="353" t="s">
        <v>285</v>
      </c>
      <c r="M55" s="353" t="s">
        <v>285</v>
      </c>
      <c r="N55" s="91"/>
      <c r="O55" s="92"/>
      <c r="P55" s="92"/>
      <c r="Q55" s="92"/>
      <c r="R55" s="92"/>
      <c r="S55" s="92"/>
      <c r="T55" s="92"/>
      <c r="U55" s="92"/>
      <c r="V55" s="92"/>
      <c r="W55" s="92"/>
      <c r="X55" s="92"/>
    </row>
    <row r="56" spans="1:38" ht="20.100000000000001" customHeight="1" x14ac:dyDescent="0.25">
      <c r="A56" s="436"/>
      <c r="B56" s="444"/>
      <c r="C56" s="444"/>
      <c r="D56" s="444"/>
      <c r="E56" s="255" t="s">
        <v>352</v>
      </c>
      <c r="F56" s="353" t="s">
        <v>285</v>
      </c>
      <c r="G56" s="353" t="s">
        <v>285</v>
      </c>
      <c r="H56" s="347" t="s">
        <v>39</v>
      </c>
      <c r="I56" s="353" t="s">
        <v>285</v>
      </c>
      <c r="J56" s="353" t="s">
        <v>285</v>
      </c>
      <c r="K56" s="353" t="s">
        <v>285</v>
      </c>
      <c r="L56" s="353" t="s">
        <v>285</v>
      </c>
      <c r="M56" s="353" t="s">
        <v>285</v>
      </c>
      <c r="N56" s="91"/>
      <c r="O56" s="92"/>
      <c r="P56" s="92"/>
      <c r="Q56" s="92"/>
      <c r="R56" s="92"/>
      <c r="S56" s="92"/>
      <c r="T56" s="92"/>
      <c r="U56" s="92"/>
      <c r="V56" s="92"/>
      <c r="W56" s="92"/>
      <c r="X56" s="92"/>
    </row>
    <row r="57" spans="1:38" ht="20.100000000000001" customHeight="1" x14ac:dyDescent="0.25">
      <c r="A57" s="436"/>
      <c r="B57" s="444"/>
      <c r="C57" s="444"/>
      <c r="D57" s="444"/>
      <c r="E57" s="255" t="s">
        <v>526</v>
      </c>
      <c r="F57" s="353" t="s">
        <v>285</v>
      </c>
      <c r="G57" s="353" t="s">
        <v>285</v>
      </c>
      <c r="H57" s="347" t="s">
        <v>39</v>
      </c>
      <c r="I57" s="353" t="s">
        <v>285</v>
      </c>
      <c r="J57" s="353" t="s">
        <v>285</v>
      </c>
      <c r="K57" s="353" t="s">
        <v>285</v>
      </c>
      <c r="L57" s="353" t="s">
        <v>285</v>
      </c>
      <c r="M57" s="353" t="s">
        <v>285</v>
      </c>
      <c r="N57" s="91"/>
      <c r="O57" s="92"/>
      <c r="P57" s="92"/>
      <c r="Q57" s="92"/>
      <c r="R57" s="92"/>
      <c r="S57" s="92"/>
      <c r="T57" s="92"/>
      <c r="U57" s="92"/>
      <c r="V57" s="92"/>
      <c r="W57" s="92"/>
      <c r="X57" s="92"/>
    </row>
    <row r="58" spans="1:38" ht="20.100000000000001" customHeight="1" x14ac:dyDescent="0.25">
      <c r="A58" s="431"/>
      <c r="B58" s="431"/>
      <c r="C58" s="431"/>
      <c r="D58" s="431"/>
      <c r="E58" s="90" t="s">
        <v>246</v>
      </c>
      <c r="F58" s="353" t="s">
        <v>285</v>
      </c>
      <c r="G58" s="353" t="s">
        <v>285</v>
      </c>
      <c r="H58" s="353" t="s">
        <v>285</v>
      </c>
      <c r="I58" s="353" t="s">
        <v>285</v>
      </c>
      <c r="J58" s="132" t="s">
        <v>64</v>
      </c>
      <c r="K58" s="353" t="s">
        <v>285</v>
      </c>
      <c r="L58" s="353" t="s">
        <v>285</v>
      </c>
      <c r="M58" s="353" t="s">
        <v>285</v>
      </c>
    </row>
    <row r="59" spans="1:38" ht="20.100000000000001" customHeight="1" x14ac:dyDescent="0.25">
      <c r="A59" s="431"/>
      <c r="B59" s="431"/>
      <c r="C59" s="431"/>
      <c r="D59" s="431"/>
      <c r="E59" s="90" t="s">
        <v>334</v>
      </c>
      <c r="F59" s="353" t="s">
        <v>285</v>
      </c>
      <c r="G59" s="353" t="s">
        <v>285</v>
      </c>
      <c r="H59" s="353" t="s">
        <v>285</v>
      </c>
      <c r="I59" s="353" t="s">
        <v>285</v>
      </c>
      <c r="J59" s="132" t="s">
        <v>55</v>
      </c>
      <c r="K59" s="353" t="s">
        <v>285</v>
      </c>
      <c r="L59" s="353" t="s">
        <v>285</v>
      </c>
      <c r="M59" s="353" t="s">
        <v>285</v>
      </c>
    </row>
    <row r="60" spans="1:38" ht="20.100000000000001" customHeight="1" x14ac:dyDescent="0.25">
      <c r="A60" s="432"/>
      <c r="B60" s="432"/>
      <c r="C60" s="432"/>
      <c r="D60" s="432"/>
      <c r="E60" s="90" t="s">
        <v>32</v>
      </c>
      <c r="F60" s="353" t="s">
        <v>285</v>
      </c>
      <c r="G60" s="353" t="s">
        <v>285</v>
      </c>
      <c r="H60" s="353" t="s">
        <v>285</v>
      </c>
      <c r="I60" s="353" t="s">
        <v>285</v>
      </c>
      <c r="J60" s="132" t="s">
        <v>225</v>
      </c>
      <c r="K60" s="353" t="s">
        <v>285</v>
      </c>
      <c r="L60" s="353" t="s">
        <v>285</v>
      </c>
      <c r="M60" s="353" t="s">
        <v>285</v>
      </c>
    </row>
    <row r="61" spans="1:38" ht="30" customHeight="1" x14ac:dyDescent="0.25">
      <c r="A61" s="430">
        <v>1</v>
      </c>
      <c r="B61" s="433" t="s">
        <v>21</v>
      </c>
      <c r="C61" s="433" t="s">
        <v>33</v>
      </c>
      <c r="D61" s="433" t="s">
        <v>36</v>
      </c>
      <c r="E61" s="446" t="s">
        <v>527</v>
      </c>
      <c r="F61" s="96" t="s">
        <v>24</v>
      </c>
      <c r="G61" s="96" t="s">
        <v>25</v>
      </c>
      <c r="H61" s="95">
        <v>0</v>
      </c>
      <c r="I61" s="95">
        <v>0</v>
      </c>
      <c r="J61" s="95">
        <v>0</v>
      </c>
      <c r="K61" s="451">
        <v>1005</v>
      </c>
      <c r="L61" s="451" t="s">
        <v>41</v>
      </c>
      <c r="M61" s="451">
        <v>0</v>
      </c>
      <c r="N61" s="91"/>
      <c r="O61" s="92"/>
      <c r="P61" s="92"/>
      <c r="Q61" s="92"/>
      <c r="R61" s="92"/>
      <c r="S61" s="92"/>
      <c r="T61" s="92"/>
      <c r="U61" s="92"/>
      <c r="V61" s="92"/>
      <c r="W61" s="92"/>
      <c r="X61" s="92"/>
    </row>
    <row r="62" spans="1:38" ht="30" customHeight="1" x14ac:dyDescent="0.25">
      <c r="A62" s="436"/>
      <c r="B62" s="444"/>
      <c r="C62" s="444"/>
      <c r="D62" s="444"/>
      <c r="E62" s="447"/>
      <c r="F62" s="96" t="s">
        <v>377</v>
      </c>
      <c r="G62" s="96" t="s">
        <v>25</v>
      </c>
      <c r="H62" s="95">
        <v>1</v>
      </c>
      <c r="I62" s="95">
        <v>0</v>
      </c>
      <c r="J62" s="95">
        <v>0</v>
      </c>
      <c r="K62" s="452"/>
      <c r="L62" s="452"/>
      <c r="M62" s="452"/>
      <c r="N62" s="91"/>
      <c r="O62" s="92"/>
      <c r="P62" s="92"/>
      <c r="Q62" s="92"/>
      <c r="R62" s="92"/>
      <c r="S62" s="92"/>
      <c r="T62" s="92"/>
      <c r="U62" s="92"/>
      <c r="V62" s="92"/>
      <c r="W62" s="92"/>
      <c r="X62" s="92"/>
    </row>
    <row r="63" spans="1:38" ht="20.100000000000001" customHeight="1" x14ac:dyDescent="0.25">
      <c r="A63" s="431"/>
      <c r="B63" s="431"/>
      <c r="C63" s="431"/>
      <c r="D63" s="431"/>
      <c r="E63" s="79" t="s">
        <v>525</v>
      </c>
      <c r="F63" s="353" t="s">
        <v>285</v>
      </c>
      <c r="G63" s="353" t="s">
        <v>285</v>
      </c>
      <c r="H63" s="347" t="s">
        <v>228</v>
      </c>
      <c r="I63" s="353" t="s">
        <v>285</v>
      </c>
      <c r="J63" s="353" t="s">
        <v>285</v>
      </c>
      <c r="K63" s="353" t="s">
        <v>285</v>
      </c>
      <c r="L63" s="353" t="s">
        <v>285</v>
      </c>
      <c r="M63" s="353" t="s">
        <v>285</v>
      </c>
    </row>
    <row r="64" spans="1:38" ht="20.100000000000001" customHeight="1" x14ac:dyDescent="0.25">
      <c r="A64" s="431"/>
      <c r="B64" s="431"/>
      <c r="C64" s="431"/>
      <c r="D64" s="431"/>
      <c r="E64" s="255" t="s">
        <v>352</v>
      </c>
      <c r="F64" s="353" t="s">
        <v>285</v>
      </c>
      <c r="G64" s="353" t="s">
        <v>285</v>
      </c>
      <c r="H64" s="347" t="s">
        <v>39</v>
      </c>
      <c r="I64" s="353" t="s">
        <v>285</v>
      </c>
      <c r="J64" s="353" t="s">
        <v>285</v>
      </c>
      <c r="K64" s="353" t="s">
        <v>285</v>
      </c>
      <c r="L64" s="353" t="s">
        <v>285</v>
      </c>
      <c r="M64" s="353" t="s">
        <v>285</v>
      </c>
    </row>
    <row r="65" spans="1:13" ht="20.100000000000001" customHeight="1" x14ac:dyDescent="0.25">
      <c r="A65" s="432"/>
      <c r="B65" s="432"/>
      <c r="C65" s="432"/>
      <c r="D65" s="432"/>
      <c r="E65" s="255" t="s">
        <v>526</v>
      </c>
      <c r="F65" s="353" t="s">
        <v>285</v>
      </c>
      <c r="G65" s="353" t="s">
        <v>285</v>
      </c>
      <c r="H65" s="347" t="s">
        <v>39</v>
      </c>
      <c r="I65" s="353" t="s">
        <v>285</v>
      </c>
      <c r="J65" s="353" t="s">
        <v>285</v>
      </c>
      <c r="K65" s="353" t="s">
        <v>285</v>
      </c>
      <c r="L65" s="353" t="s">
        <v>285</v>
      </c>
      <c r="M65" s="353" t="s">
        <v>285</v>
      </c>
    </row>
    <row r="66" spans="1:13" ht="30" customHeight="1" x14ac:dyDescent="0.25">
      <c r="A66" s="430">
        <v>1</v>
      </c>
      <c r="B66" s="433" t="s">
        <v>21</v>
      </c>
      <c r="C66" s="433" t="s">
        <v>33</v>
      </c>
      <c r="D66" s="433" t="s">
        <v>36</v>
      </c>
      <c r="E66" s="446" t="s">
        <v>43</v>
      </c>
      <c r="F66" s="96" t="s">
        <v>24</v>
      </c>
      <c r="G66" s="96" t="s">
        <v>25</v>
      </c>
      <c r="H66" s="95">
        <v>0</v>
      </c>
      <c r="I66" s="95">
        <v>0</v>
      </c>
      <c r="J66" s="95">
        <v>1</v>
      </c>
      <c r="K66" s="451">
        <v>814</v>
      </c>
      <c r="L66" s="451" t="s">
        <v>41</v>
      </c>
      <c r="M66" s="451">
        <v>25000</v>
      </c>
    </row>
    <row r="67" spans="1:13" ht="30" customHeight="1" x14ac:dyDescent="0.25">
      <c r="A67" s="436"/>
      <c r="B67" s="444"/>
      <c r="C67" s="444"/>
      <c r="D67" s="444"/>
      <c r="E67" s="447"/>
      <c r="F67" s="96" t="s">
        <v>377</v>
      </c>
      <c r="G67" s="96" t="s">
        <v>25</v>
      </c>
      <c r="H67" s="95">
        <v>0</v>
      </c>
      <c r="I67" s="95">
        <v>0</v>
      </c>
      <c r="J67" s="95">
        <v>0</v>
      </c>
      <c r="K67" s="452"/>
      <c r="L67" s="452"/>
      <c r="M67" s="452"/>
    </row>
    <row r="68" spans="1:13" ht="20.100000000000001" customHeight="1" x14ac:dyDescent="0.25">
      <c r="A68" s="431"/>
      <c r="B68" s="431"/>
      <c r="C68" s="431"/>
      <c r="D68" s="431"/>
      <c r="E68" s="90" t="s">
        <v>246</v>
      </c>
      <c r="F68" s="353" t="s">
        <v>285</v>
      </c>
      <c r="G68" s="353" t="s">
        <v>285</v>
      </c>
      <c r="H68" s="263" t="s">
        <v>225</v>
      </c>
      <c r="I68" s="353" t="s">
        <v>285</v>
      </c>
      <c r="J68" s="357" t="s">
        <v>285</v>
      </c>
      <c r="K68" s="353" t="s">
        <v>285</v>
      </c>
      <c r="L68" s="353" t="s">
        <v>285</v>
      </c>
      <c r="M68" s="353" t="s">
        <v>285</v>
      </c>
    </row>
    <row r="69" spans="1:13" ht="20.100000000000001" customHeight="1" x14ac:dyDescent="0.25">
      <c r="A69" s="431"/>
      <c r="B69" s="431"/>
      <c r="C69" s="431"/>
      <c r="D69" s="431"/>
      <c r="E69" s="90" t="s">
        <v>334</v>
      </c>
      <c r="F69" s="353" t="s">
        <v>285</v>
      </c>
      <c r="G69" s="353" t="s">
        <v>285</v>
      </c>
      <c r="H69" s="357" t="s">
        <v>285</v>
      </c>
      <c r="I69" s="353" t="s">
        <v>285</v>
      </c>
      <c r="J69" s="356" t="s">
        <v>226</v>
      </c>
      <c r="K69" s="353" t="s">
        <v>285</v>
      </c>
      <c r="L69" s="353" t="s">
        <v>285</v>
      </c>
      <c r="M69" s="353" t="s">
        <v>285</v>
      </c>
    </row>
    <row r="70" spans="1:13" ht="20.100000000000001" customHeight="1" x14ac:dyDescent="0.25">
      <c r="A70" s="432"/>
      <c r="B70" s="432"/>
      <c r="C70" s="432"/>
      <c r="D70" s="432"/>
      <c r="E70" s="90" t="s">
        <v>32</v>
      </c>
      <c r="F70" s="353" t="s">
        <v>285</v>
      </c>
      <c r="G70" s="353" t="s">
        <v>285</v>
      </c>
      <c r="H70" s="357" t="s">
        <v>285</v>
      </c>
      <c r="I70" s="353" t="s">
        <v>285</v>
      </c>
      <c r="J70" s="356" t="s">
        <v>39</v>
      </c>
      <c r="K70" s="353" t="s">
        <v>285</v>
      </c>
      <c r="L70" s="353" t="s">
        <v>285</v>
      </c>
      <c r="M70" s="353" t="s">
        <v>285</v>
      </c>
    </row>
    <row r="71" spans="1:13" ht="27" customHeight="1" x14ac:dyDescent="0.25">
      <c r="A71" s="430">
        <v>1</v>
      </c>
      <c r="B71" s="433" t="s">
        <v>21</v>
      </c>
      <c r="C71" s="433" t="s">
        <v>33</v>
      </c>
      <c r="D71" s="433" t="s">
        <v>36</v>
      </c>
      <c r="E71" s="459" t="s">
        <v>678</v>
      </c>
      <c r="F71" s="96" t="s">
        <v>24</v>
      </c>
      <c r="G71" s="96" t="s">
        <v>25</v>
      </c>
      <c r="H71" s="95">
        <v>0</v>
      </c>
      <c r="I71" s="95">
        <v>0</v>
      </c>
      <c r="J71" s="95">
        <v>0</v>
      </c>
      <c r="K71" s="451">
        <v>16135.5</v>
      </c>
      <c r="L71" s="451">
        <v>0</v>
      </c>
      <c r="M71" s="451">
        <v>0</v>
      </c>
    </row>
    <row r="72" spans="1:13" ht="31.5" customHeight="1" x14ac:dyDescent="0.25">
      <c r="A72" s="436"/>
      <c r="B72" s="444"/>
      <c r="C72" s="444"/>
      <c r="D72" s="444"/>
      <c r="E72" s="460"/>
      <c r="F72" s="96" t="s">
        <v>377</v>
      </c>
      <c r="G72" s="96" t="s">
        <v>25</v>
      </c>
      <c r="H72" s="171">
        <v>1</v>
      </c>
      <c r="I72" s="171">
        <v>0</v>
      </c>
      <c r="J72" s="171">
        <v>0</v>
      </c>
      <c r="K72" s="452"/>
      <c r="L72" s="452"/>
      <c r="M72" s="452"/>
    </row>
    <row r="73" spans="1:13" ht="20.100000000000001" customHeight="1" x14ac:dyDescent="0.25">
      <c r="A73" s="431"/>
      <c r="B73" s="431"/>
      <c r="C73" s="431"/>
      <c r="D73" s="431"/>
      <c r="E73" s="90" t="s">
        <v>352</v>
      </c>
      <c r="F73" s="353" t="s">
        <v>285</v>
      </c>
      <c r="G73" s="353" t="s">
        <v>285</v>
      </c>
      <c r="H73" s="347" t="s">
        <v>228</v>
      </c>
      <c r="I73" s="353" t="s">
        <v>285</v>
      </c>
      <c r="J73" s="353" t="s">
        <v>285</v>
      </c>
      <c r="K73" s="353" t="s">
        <v>285</v>
      </c>
      <c r="L73" s="353" t="s">
        <v>285</v>
      </c>
      <c r="M73" s="353" t="s">
        <v>285</v>
      </c>
    </row>
    <row r="74" spans="1:13" ht="20.100000000000001" customHeight="1" x14ac:dyDescent="0.25">
      <c r="A74" s="432"/>
      <c r="B74" s="432"/>
      <c r="C74" s="432"/>
      <c r="D74" s="432"/>
      <c r="E74" s="90" t="s">
        <v>526</v>
      </c>
      <c r="F74" s="353" t="s">
        <v>285</v>
      </c>
      <c r="G74" s="353" t="s">
        <v>285</v>
      </c>
      <c r="H74" s="347" t="s">
        <v>55</v>
      </c>
      <c r="I74" s="353" t="s">
        <v>285</v>
      </c>
      <c r="J74" s="353" t="s">
        <v>285</v>
      </c>
      <c r="K74" s="353" t="s">
        <v>285</v>
      </c>
      <c r="L74" s="353" t="s">
        <v>285</v>
      </c>
      <c r="M74" s="353" t="s">
        <v>285</v>
      </c>
    </row>
    <row r="75" spans="1:13" ht="32.25" customHeight="1" x14ac:dyDescent="0.25">
      <c r="A75" s="323"/>
      <c r="B75" s="323"/>
      <c r="C75" s="323"/>
      <c r="D75" s="323"/>
      <c r="E75" s="90" t="s">
        <v>677</v>
      </c>
      <c r="F75" s="353" t="s">
        <v>285</v>
      </c>
      <c r="G75" s="353" t="s">
        <v>285</v>
      </c>
      <c r="H75" s="263" t="s">
        <v>228</v>
      </c>
      <c r="I75" s="353" t="s">
        <v>285</v>
      </c>
      <c r="J75" s="382" t="s">
        <v>285</v>
      </c>
      <c r="K75" s="353" t="s">
        <v>285</v>
      </c>
      <c r="L75" s="353" t="s">
        <v>285</v>
      </c>
      <c r="M75" s="353" t="s">
        <v>285</v>
      </c>
    </row>
    <row r="76" spans="1:13" ht="20.100000000000001" customHeight="1" x14ac:dyDescent="0.25">
      <c r="A76" s="323"/>
      <c r="B76" s="323"/>
      <c r="C76" s="323"/>
      <c r="D76" s="323"/>
      <c r="E76" s="90" t="s">
        <v>334</v>
      </c>
      <c r="F76" s="353" t="s">
        <v>285</v>
      </c>
      <c r="G76" s="353" t="s">
        <v>285</v>
      </c>
      <c r="H76" s="263" t="s">
        <v>39</v>
      </c>
      <c r="I76" s="353" t="s">
        <v>285</v>
      </c>
      <c r="J76" s="382" t="s">
        <v>285</v>
      </c>
      <c r="K76" s="353" t="s">
        <v>285</v>
      </c>
      <c r="L76" s="353" t="s">
        <v>285</v>
      </c>
      <c r="M76" s="353" t="s">
        <v>285</v>
      </c>
    </row>
    <row r="77" spans="1:13" ht="20.100000000000001" customHeight="1" x14ac:dyDescent="0.25">
      <c r="A77" s="323"/>
      <c r="B77" s="323"/>
      <c r="C77" s="323"/>
      <c r="D77" s="323"/>
      <c r="E77" s="90" t="s">
        <v>32</v>
      </c>
      <c r="F77" s="353" t="s">
        <v>285</v>
      </c>
      <c r="G77" s="353" t="s">
        <v>285</v>
      </c>
      <c r="H77" s="263" t="s">
        <v>39</v>
      </c>
      <c r="I77" s="353" t="s">
        <v>285</v>
      </c>
      <c r="J77" s="382" t="s">
        <v>285</v>
      </c>
      <c r="K77" s="353" t="s">
        <v>285</v>
      </c>
      <c r="L77" s="353" t="s">
        <v>285</v>
      </c>
      <c r="M77" s="353" t="s">
        <v>285</v>
      </c>
    </row>
    <row r="78" spans="1:13" ht="30" customHeight="1" x14ac:dyDescent="0.25">
      <c r="A78" s="430">
        <v>1</v>
      </c>
      <c r="B78" s="433" t="s">
        <v>21</v>
      </c>
      <c r="C78" s="433" t="s">
        <v>33</v>
      </c>
      <c r="D78" s="433" t="s">
        <v>36</v>
      </c>
      <c r="E78" s="446" t="s">
        <v>66</v>
      </c>
      <c r="F78" s="96" t="s">
        <v>24</v>
      </c>
      <c r="G78" s="96" t="s">
        <v>25</v>
      </c>
      <c r="H78" s="95">
        <v>0</v>
      </c>
      <c r="I78" s="95">
        <v>0</v>
      </c>
      <c r="J78" s="95">
        <v>0</v>
      </c>
      <c r="K78" s="451">
        <v>1510.21</v>
      </c>
      <c r="L78" s="451">
        <v>0</v>
      </c>
      <c r="M78" s="451">
        <v>0</v>
      </c>
    </row>
    <row r="79" spans="1:13" ht="30" customHeight="1" x14ac:dyDescent="0.25">
      <c r="A79" s="436"/>
      <c r="B79" s="444"/>
      <c r="C79" s="444"/>
      <c r="D79" s="444"/>
      <c r="E79" s="447"/>
      <c r="F79" s="96" t="s">
        <v>377</v>
      </c>
      <c r="G79" s="96" t="s">
        <v>25</v>
      </c>
      <c r="H79" s="171">
        <v>1</v>
      </c>
      <c r="I79" s="171">
        <v>0</v>
      </c>
      <c r="J79" s="171">
        <v>0</v>
      </c>
      <c r="K79" s="452"/>
      <c r="L79" s="452"/>
      <c r="M79" s="452"/>
    </row>
    <row r="80" spans="1:13" ht="20.100000000000001" customHeight="1" x14ac:dyDescent="0.25">
      <c r="A80" s="431"/>
      <c r="B80" s="431"/>
      <c r="C80" s="431"/>
      <c r="D80" s="431"/>
      <c r="E80" s="90" t="s">
        <v>352</v>
      </c>
      <c r="F80" s="353" t="s">
        <v>285</v>
      </c>
      <c r="G80" s="353" t="s">
        <v>285</v>
      </c>
      <c r="H80" s="347" t="s">
        <v>226</v>
      </c>
      <c r="I80" s="353" t="s">
        <v>285</v>
      </c>
      <c r="J80" s="353" t="s">
        <v>285</v>
      </c>
      <c r="K80" s="353" t="s">
        <v>285</v>
      </c>
      <c r="L80" s="353" t="s">
        <v>285</v>
      </c>
      <c r="M80" s="353" t="s">
        <v>285</v>
      </c>
    </row>
    <row r="81" spans="1:13" ht="20.100000000000001" customHeight="1" x14ac:dyDescent="0.25">
      <c r="A81" s="432"/>
      <c r="B81" s="432"/>
      <c r="C81" s="432"/>
      <c r="D81" s="432"/>
      <c r="E81" s="90" t="s">
        <v>32</v>
      </c>
      <c r="F81" s="353" t="s">
        <v>285</v>
      </c>
      <c r="G81" s="353" t="s">
        <v>285</v>
      </c>
      <c r="H81" s="347" t="s">
        <v>226</v>
      </c>
      <c r="I81" s="353" t="s">
        <v>285</v>
      </c>
      <c r="J81" s="353" t="s">
        <v>285</v>
      </c>
      <c r="K81" s="353" t="s">
        <v>285</v>
      </c>
      <c r="L81" s="353" t="s">
        <v>285</v>
      </c>
      <c r="M81" s="353" t="s">
        <v>285</v>
      </c>
    </row>
    <row r="82" spans="1:13" ht="30" customHeight="1" x14ac:dyDescent="0.25">
      <c r="A82" s="430">
        <v>1</v>
      </c>
      <c r="B82" s="433" t="s">
        <v>21</v>
      </c>
      <c r="C82" s="433" t="s">
        <v>33</v>
      </c>
      <c r="D82" s="433" t="s">
        <v>36</v>
      </c>
      <c r="E82" s="324" t="s">
        <v>404</v>
      </c>
      <c r="F82" s="96" t="s">
        <v>24</v>
      </c>
      <c r="G82" s="96" t="s">
        <v>25</v>
      </c>
      <c r="H82" s="95">
        <v>0</v>
      </c>
      <c r="I82" s="95">
        <v>1</v>
      </c>
      <c r="J82" s="95">
        <v>0</v>
      </c>
      <c r="K82" s="325">
        <v>11866.34</v>
      </c>
      <c r="L82" s="325">
        <v>0</v>
      </c>
      <c r="M82" s="325">
        <v>0</v>
      </c>
    </row>
    <row r="83" spans="1:13" ht="20.100000000000001" customHeight="1" x14ac:dyDescent="0.25">
      <c r="A83" s="436"/>
      <c r="B83" s="444"/>
      <c r="C83" s="444"/>
      <c r="D83" s="444"/>
      <c r="E83" s="90" t="s">
        <v>530</v>
      </c>
      <c r="F83" s="353" t="s">
        <v>285</v>
      </c>
      <c r="G83" s="353" t="s">
        <v>285</v>
      </c>
      <c r="H83" s="347" t="s">
        <v>69</v>
      </c>
      <c r="I83" s="353" t="s">
        <v>285</v>
      </c>
      <c r="J83" s="353" t="s">
        <v>285</v>
      </c>
      <c r="K83" s="353" t="s">
        <v>285</v>
      </c>
      <c r="L83" s="353" t="s">
        <v>285</v>
      </c>
      <c r="M83" s="353" t="s">
        <v>285</v>
      </c>
    </row>
    <row r="84" spans="1:13" ht="19.5" customHeight="1" x14ac:dyDescent="0.25">
      <c r="A84" s="436"/>
      <c r="B84" s="444"/>
      <c r="C84" s="444"/>
      <c r="D84" s="444"/>
      <c r="E84" s="90" t="s">
        <v>531</v>
      </c>
      <c r="F84" s="353" t="s">
        <v>285</v>
      </c>
      <c r="G84" s="353" t="s">
        <v>285</v>
      </c>
      <c r="H84" s="347" t="s">
        <v>69</v>
      </c>
      <c r="I84" s="353" t="s">
        <v>285</v>
      </c>
      <c r="J84" s="353" t="s">
        <v>285</v>
      </c>
      <c r="K84" s="353" t="s">
        <v>285</v>
      </c>
      <c r="L84" s="353" t="s">
        <v>285</v>
      </c>
      <c r="M84" s="353" t="s">
        <v>285</v>
      </c>
    </row>
    <row r="85" spans="1:13" ht="19.5" customHeight="1" x14ac:dyDescent="0.25">
      <c r="A85" s="436"/>
      <c r="B85" s="444"/>
      <c r="C85" s="444"/>
      <c r="D85" s="444"/>
      <c r="E85" s="90" t="s">
        <v>565</v>
      </c>
      <c r="F85" s="353" t="s">
        <v>285</v>
      </c>
      <c r="G85" s="353" t="s">
        <v>285</v>
      </c>
      <c r="H85" s="347" t="s">
        <v>69</v>
      </c>
      <c r="I85" s="353" t="s">
        <v>285</v>
      </c>
      <c r="J85" s="353" t="s">
        <v>285</v>
      </c>
      <c r="K85" s="353" t="s">
        <v>285</v>
      </c>
      <c r="L85" s="353" t="s">
        <v>285</v>
      </c>
      <c r="M85" s="353" t="s">
        <v>285</v>
      </c>
    </row>
    <row r="86" spans="1:13" ht="19.5" customHeight="1" x14ac:dyDescent="0.25">
      <c r="A86" s="436"/>
      <c r="B86" s="444"/>
      <c r="C86" s="444"/>
      <c r="D86" s="444"/>
      <c r="E86" s="90" t="s">
        <v>566</v>
      </c>
      <c r="F86" s="353" t="s">
        <v>285</v>
      </c>
      <c r="G86" s="353" t="s">
        <v>285</v>
      </c>
      <c r="H86" s="347" t="s">
        <v>55</v>
      </c>
      <c r="I86" s="353" t="s">
        <v>285</v>
      </c>
      <c r="J86" s="353" t="s">
        <v>285</v>
      </c>
      <c r="K86" s="353" t="s">
        <v>285</v>
      </c>
      <c r="L86" s="353" t="s">
        <v>285</v>
      </c>
      <c r="M86" s="353" t="s">
        <v>285</v>
      </c>
    </row>
    <row r="87" spans="1:13" ht="20.100000000000001" customHeight="1" x14ac:dyDescent="0.25">
      <c r="A87" s="431"/>
      <c r="B87" s="431"/>
      <c r="C87" s="431"/>
      <c r="D87" s="431"/>
      <c r="E87" s="90" t="s">
        <v>246</v>
      </c>
      <c r="F87" s="353" t="s">
        <v>285</v>
      </c>
      <c r="G87" s="353" t="s">
        <v>285</v>
      </c>
      <c r="H87" s="389" t="s">
        <v>225</v>
      </c>
      <c r="I87" s="353" t="s">
        <v>285</v>
      </c>
      <c r="J87" s="353" t="s">
        <v>285</v>
      </c>
      <c r="K87" s="353" t="s">
        <v>285</v>
      </c>
      <c r="L87" s="353" t="s">
        <v>285</v>
      </c>
      <c r="M87" s="353" t="s">
        <v>285</v>
      </c>
    </row>
    <row r="88" spans="1:13" ht="20.100000000000001" customHeight="1" x14ac:dyDescent="0.25">
      <c r="A88" s="431"/>
      <c r="B88" s="431"/>
      <c r="C88" s="431"/>
      <c r="D88" s="431"/>
      <c r="E88" s="90" t="s">
        <v>334</v>
      </c>
      <c r="F88" s="353" t="s">
        <v>285</v>
      </c>
      <c r="G88" s="353" t="s">
        <v>285</v>
      </c>
      <c r="H88" s="382" t="s">
        <v>285</v>
      </c>
      <c r="I88" s="353" t="s">
        <v>38</v>
      </c>
      <c r="J88" s="353" t="s">
        <v>285</v>
      </c>
      <c r="K88" s="353" t="s">
        <v>285</v>
      </c>
      <c r="L88" s="353" t="s">
        <v>285</v>
      </c>
      <c r="M88" s="353" t="s">
        <v>285</v>
      </c>
    </row>
    <row r="89" spans="1:13" ht="20.100000000000001" customHeight="1" x14ac:dyDescent="0.25">
      <c r="A89" s="432"/>
      <c r="B89" s="432"/>
      <c r="C89" s="432"/>
      <c r="D89" s="432"/>
      <c r="E89" s="90" t="s">
        <v>32</v>
      </c>
      <c r="F89" s="353" t="s">
        <v>285</v>
      </c>
      <c r="G89" s="353" t="s">
        <v>285</v>
      </c>
      <c r="H89" s="382" t="s">
        <v>285</v>
      </c>
      <c r="I89" s="382" t="s">
        <v>227</v>
      </c>
      <c r="J89" s="353" t="s">
        <v>285</v>
      </c>
      <c r="K89" s="353" t="s">
        <v>285</v>
      </c>
      <c r="L89" s="353" t="s">
        <v>285</v>
      </c>
      <c r="M89" s="353" t="s">
        <v>285</v>
      </c>
    </row>
    <row r="90" spans="1:13" ht="30" customHeight="1" x14ac:dyDescent="0.25">
      <c r="A90" s="430">
        <v>1</v>
      </c>
      <c r="B90" s="433" t="s">
        <v>21</v>
      </c>
      <c r="C90" s="433" t="s">
        <v>33</v>
      </c>
      <c r="D90" s="433" t="s">
        <v>36</v>
      </c>
      <c r="E90" s="446" t="s">
        <v>532</v>
      </c>
      <c r="F90" s="96" t="s">
        <v>24</v>
      </c>
      <c r="G90" s="96" t="s">
        <v>25</v>
      </c>
      <c r="H90" s="95">
        <v>0</v>
      </c>
      <c r="I90" s="95">
        <v>0</v>
      </c>
      <c r="J90" s="95">
        <v>0</v>
      </c>
      <c r="K90" s="451">
        <v>4059.2</v>
      </c>
      <c r="L90" s="451">
        <v>0</v>
      </c>
      <c r="M90" s="451">
        <v>0</v>
      </c>
    </row>
    <row r="91" spans="1:13" ht="30" customHeight="1" x14ac:dyDescent="0.25">
      <c r="A91" s="436"/>
      <c r="B91" s="444"/>
      <c r="C91" s="444"/>
      <c r="D91" s="444"/>
      <c r="E91" s="447"/>
      <c r="F91" s="96" t="s">
        <v>377</v>
      </c>
      <c r="G91" s="96" t="s">
        <v>25</v>
      </c>
      <c r="H91" s="171">
        <v>1</v>
      </c>
      <c r="I91" s="171">
        <v>0</v>
      </c>
      <c r="J91" s="171">
        <v>0</v>
      </c>
      <c r="K91" s="452"/>
      <c r="L91" s="452">
        <v>0</v>
      </c>
      <c r="M91" s="452">
        <v>0</v>
      </c>
    </row>
    <row r="92" spans="1:13" ht="20.100000000000001" customHeight="1" x14ac:dyDescent="0.25">
      <c r="A92" s="431"/>
      <c r="B92" s="431"/>
      <c r="C92" s="431"/>
      <c r="D92" s="431"/>
      <c r="E92" s="255" t="s">
        <v>352</v>
      </c>
      <c r="F92" s="353" t="s">
        <v>285</v>
      </c>
      <c r="G92" s="353" t="s">
        <v>285</v>
      </c>
      <c r="H92" s="347" t="s">
        <v>39</v>
      </c>
      <c r="I92" s="353" t="s">
        <v>285</v>
      </c>
      <c r="J92" s="353" t="s">
        <v>285</v>
      </c>
      <c r="K92" s="353" t="s">
        <v>285</v>
      </c>
      <c r="L92" s="353" t="s">
        <v>285</v>
      </c>
      <c r="M92" s="353" t="s">
        <v>285</v>
      </c>
    </row>
    <row r="93" spans="1:13" ht="20.100000000000001" customHeight="1" x14ac:dyDescent="0.25">
      <c r="A93" s="432"/>
      <c r="B93" s="432"/>
      <c r="C93" s="432"/>
      <c r="D93" s="432"/>
      <c r="E93" s="90" t="s">
        <v>526</v>
      </c>
      <c r="F93" s="353" t="s">
        <v>285</v>
      </c>
      <c r="G93" s="353" t="s">
        <v>285</v>
      </c>
      <c r="H93" s="347" t="s">
        <v>39</v>
      </c>
      <c r="I93" s="353" t="s">
        <v>285</v>
      </c>
      <c r="J93" s="353" t="s">
        <v>285</v>
      </c>
      <c r="K93" s="353" t="s">
        <v>285</v>
      </c>
      <c r="L93" s="353" t="s">
        <v>285</v>
      </c>
      <c r="M93" s="353" t="s">
        <v>285</v>
      </c>
    </row>
    <row r="94" spans="1:13" ht="30" customHeight="1" x14ac:dyDescent="0.25">
      <c r="A94" s="430">
        <v>1</v>
      </c>
      <c r="B94" s="433" t="s">
        <v>21</v>
      </c>
      <c r="C94" s="433" t="s">
        <v>33</v>
      </c>
      <c r="D94" s="433" t="s">
        <v>36</v>
      </c>
      <c r="E94" s="446" t="s">
        <v>533</v>
      </c>
      <c r="F94" s="96" t="s">
        <v>24</v>
      </c>
      <c r="G94" s="96" t="s">
        <v>25</v>
      </c>
      <c r="H94" s="95">
        <v>0</v>
      </c>
      <c r="I94" s="95">
        <v>0</v>
      </c>
      <c r="J94" s="95">
        <v>0</v>
      </c>
      <c r="K94" s="451">
        <v>7116.67</v>
      </c>
      <c r="L94" s="451">
        <v>0</v>
      </c>
      <c r="M94" s="451">
        <v>0</v>
      </c>
    </row>
    <row r="95" spans="1:13" ht="30" customHeight="1" x14ac:dyDescent="0.25">
      <c r="A95" s="436"/>
      <c r="B95" s="444"/>
      <c r="C95" s="444"/>
      <c r="D95" s="444"/>
      <c r="E95" s="447"/>
      <c r="F95" s="96" t="s">
        <v>377</v>
      </c>
      <c r="G95" s="96" t="s">
        <v>25</v>
      </c>
      <c r="H95" s="171">
        <v>1</v>
      </c>
      <c r="I95" s="171">
        <v>0</v>
      </c>
      <c r="J95" s="171">
        <v>0</v>
      </c>
      <c r="K95" s="452"/>
      <c r="L95" s="452">
        <v>0</v>
      </c>
      <c r="M95" s="452">
        <v>0</v>
      </c>
    </row>
    <row r="96" spans="1:13" ht="20.100000000000001" customHeight="1" x14ac:dyDescent="0.25">
      <c r="A96" s="431"/>
      <c r="B96" s="431"/>
      <c r="C96" s="431"/>
      <c r="D96" s="431"/>
      <c r="E96" s="255" t="s">
        <v>352</v>
      </c>
      <c r="F96" s="353" t="s">
        <v>285</v>
      </c>
      <c r="G96" s="353" t="s">
        <v>285</v>
      </c>
      <c r="H96" s="347" t="s">
        <v>39</v>
      </c>
      <c r="I96" s="353" t="s">
        <v>285</v>
      </c>
      <c r="J96" s="353" t="s">
        <v>285</v>
      </c>
      <c r="K96" s="353" t="s">
        <v>285</v>
      </c>
      <c r="L96" s="353" t="s">
        <v>285</v>
      </c>
      <c r="M96" s="353" t="s">
        <v>285</v>
      </c>
    </row>
    <row r="97" spans="1:24" ht="20.100000000000001" customHeight="1" x14ac:dyDescent="0.25">
      <c r="A97" s="432"/>
      <c r="B97" s="432"/>
      <c r="C97" s="432"/>
      <c r="D97" s="432"/>
      <c r="E97" s="255" t="s">
        <v>526</v>
      </c>
      <c r="F97" s="353" t="s">
        <v>285</v>
      </c>
      <c r="G97" s="353" t="s">
        <v>285</v>
      </c>
      <c r="H97" s="347" t="s">
        <v>39</v>
      </c>
      <c r="I97" s="353" t="s">
        <v>285</v>
      </c>
      <c r="J97" s="353" t="s">
        <v>285</v>
      </c>
      <c r="K97" s="353" t="s">
        <v>285</v>
      </c>
      <c r="L97" s="353" t="s">
        <v>285</v>
      </c>
      <c r="M97" s="353" t="s">
        <v>285</v>
      </c>
    </row>
    <row r="98" spans="1:24" ht="39.950000000000003" customHeight="1" x14ac:dyDescent="0.25">
      <c r="A98" s="430">
        <v>1</v>
      </c>
      <c r="B98" s="433" t="s">
        <v>21</v>
      </c>
      <c r="C98" s="433" t="s">
        <v>33</v>
      </c>
      <c r="D98" s="433" t="s">
        <v>36</v>
      </c>
      <c r="E98" s="324" t="s">
        <v>679</v>
      </c>
      <c r="F98" s="96" t="s">
        <v>24</v>
      </c>
      <c r="G98" s="96" t="s">
        <v>25</v>
      </c>
      <c r="H98" s="171">
        <v>0</v>
      </c>
      <c r="I98" s="171">
        <v>0</v>
      </c>
      <c r="J98" s="171">
        <v>0</v>
      </c>
      <c r="K98" s="327">
        <v>2761.33</v>
      </c>
      <c r="L98" s="327">
        <v>0</v>
      </c>
      <c r="M98" s="327">
        <v>0</v>
      </c>
    </row>
    <row r="99" spans="1:24" ht="20.100000000000001" customHeight="1" x14ac:dyDescent="0.25">
      <c r="A99" s="431"/>
      <c r="B99" s="431"/>
      <c r="C99" s="431"/>
      <c r="D99" s="431"/>
      <c r="E99" s="90" t="s">
        <v>246</v>
      </c>
      <c r="F99" s="353" t="s">
        <v>285</v>
      </c>
      <c r="G99" s="353" t="s">
        <v>285</v>
      </c>
      <c r="H99" s="347" t="s">
        <v>56</v>
      </c>
      <c r="I99" s="353" t="s">
        <v>285</v>
      </c>
      <c r="J99" s="353" t="s">
        <v>285</v>
      </c>
      <c r="K99" s="353" t="s">
        <v>285</v>
      </c>
      <c r="L99" s="353" t="s">
        <v>285</v>
      </c>
      <c r="M99" s="353" t="s">
        <v>285</v>
      </c>
      <c r="N99" s="353" t="s">
        <v>285</v>
      </c>
      <c r="O99" s="353" t="s">
        <v>285</v>
      </c>
      <c r="P99" s="353" t="s">
        <v>285</v>
      </c>
      <c r="Q99" s="353" t="s">
        <v>285</v>
      </c>
      <c r="R99" s="353" t="s">
        <v>285</v>
      </c>
      <c r="S99" s="353" t="s">
        <v>285</v>
      </c>
      <c r="T99" s="353" t="s">
        <v>285</v>
      </c>
      <c r="U99" s="353" t="s">
        <v>285</v>
      </c>
      <c r="V99" s="353" t="s">
        <v>285</v>
      </c>
      <c r="W99" s="353" t="s">
        <v>285</v>
      </c>
      <c r="X99" s="353" t="s">
        <v>285</v>
      </c>
    </row>
    <row r="100" spans="1:24" ht="20.100000000000001" customHeight="1" x14ac:dyDescent="0.25">
      <c r="A100" s="431"/>
      <c r="B100" s="431"/>
      <c r="C100" s="431"/>
      <c r="D100" s="431"/>
      <c r="E100" s="90" t="s">
        <v>334</v>
      </c>
      <c r="F100" s="353" t="s">
        <v>285</v>
      </c>
      <c r="G100" s="353" t="s">
        <v>285</v>
      </c>
      <c r="H100" s="347" t="s">
        <v>226</v>
      </c>
      <c r="I100" s="353" t="s">
        <v>285</v>
      </c>
      <c r="J100" s="353" t="s">
        <v>285</v>
      </c>
      <c r="K100" s="353" t="s">
        <v>285</v>
      </c>
      <c r="L100" s="353" t="s">
        <v>285</v>
      </c>
      <c r="M100" s="353" t="s">
        <v>285</v>
      </c>
      <c r="N100" s="353" t="s">
        <v>285</v>
      </c>
      <c r="O100" s="353" t="s">
        <v>285</v>
      </c>
      <c r="P100" s="353" t="s">
        <v>285</v>
      </c>
      <c r="Q100" s="353" t="s">
        <v>285</v>
      </c>
      <c r="R100" s="353" t="s">
        <v>285</v>
      </c>
      <c r="S100" s="353" t="s">
        <v>285</v>
      </c>
      <c r="T100" s="353" t="s">
        <v>285</v>
      </c>
      <c r="U100" s="353" t="s">
        <v>285</v>
      </c>
      <c r="V100" s="353" t="s">
        <v>285</v>
      </c>
      <c r="W100" s="353" t="s">
        <v>285</v>
      </c>
      <c r="X100" s="353" t="s">
        <v>285</v>
      </c>
    </row>
    <row r="101" spans="1:24" ht="20.100000000000001" customHeight="1" x14ac:dyDescent="0.25">
      <c r="A101" s="432"/>
      <c r="B101" s="432"/>
      <c r="C101" s="432"/>
      <c r="D101" s="432"/>
      <c r="E101" s="90" t="s">
        <v>32</v>
      </c>
      <c r="F101" s="353" t="s">
        <v>285</v>
      </c>
      <c r="G101" s="353" t="s">
        <v>285</v>
      </c>
      <c r="H101" s="347" t="s">
        <v>226</v>
      </c>
      <c r="I101" s="353" t="s">
        <v>285</v>
      </c>
      <c r="J101" s="353" t="s">
        <v>285</v>
      </c>
      <c r="K101" s="353" t="s">
        <v>285</v>
      </c>
      <c r="L101" s="353" t="s">
        <v>285</v>
      </c>
      <c r="M101" s="353" t="s">
        <v>285</v>
      </c>
      <c r="N101" s="353" t="s">
        <v>285</v>
      </c>
      <c r="O101" s="353" t="s">
        <v>285</v>
      </c>
      <c r="P101" s="353" t="s">
        <v>285</v>
      </c>
      <c r="Q101" s="353" t="s">
        <v>285</v>
      </c>
      <c r="R101" s="353" t="s">
        <v>285</v>
      </c>
      <c r="S101" s="353" t="s">
        <v>285</v>
      </c>
      <c r="T101" s="353" t="s">
        <v>285</v>
      </c>
      <c r="U101" s="353" t="s">
        <v>285</v>
      </c>
      <c r="V101" s="353" t="s">
        <v>285</v>
      </c>
      <c r="W101" s="353" t="s">
        <v>285</v>
      </c>
      <c r="X101" s="353" t="s">
        <v>285</v>
      </c>
    </row>
    <row r="102" spans="1:24" ht="30" customHeight="1" x14ac:dyDescent="0.25">
      <c r="A102" s="430">
        <v>1</v>
      </c>
      <c r="B102" s="433" t="s">
        <v>21</v>
      </c>
      <c r="C102" s="433" t="s">
        <v>33</v>
      </c>
      <c r="D102" s="433" t="s">
        <v>36</v>
      </c>
      <c r="E102" s="446" t="s">
        <v>534</v>
      </c>
      <c r="F102" s="96" t="s">
        <v>24</v>
      </c>
      <c r="G102" s="96" t="s">
        <v>25</v>
      </c>
      <c r="H102" s="95">
        <v>0</v>
      </c>
      <c r="I102" s="95">
        <v>0</v>
      </c>
      <c r="J102" s="95">
        <v>0</v>
      </c>
      <c r="K102" s="448">
        <v>460</v>
      </c>
      <c r="L102" s="448">
        <v>0</v>
      </c>
      <c r="M102" s="450">
        <v>0</v>
      </c>
    </row>
    <row r="103" spans="1:24" ht="30" customHeight="1" x14ac:dyDescent="0.25">
      <c r="A103" s="436"/>
      <c r="B103" s="444"/>
      <c r="C103" s="444"/>
      <c r="D103" s="444"/>
      <c r="E103" s="447"/>
      <c r="F103" s="96" t="s">
        <v>377</v>
      </c>
      <c r="G103" s="96" t="s">
        <v>25</v>
      </c>
      <c r="H103" s="171">
        <v>1</v>
      </c>
      <c r="I103" s="171">
        <v>0</v>
      </c>
      <c r="J103" s="171">
        <v>0</v>
      </c>
      <c r="K103" s="449"/>
      <c r="L103" s="449"/>
      <c r="M103" s="450"/>
    </row>
    <row r="104" spans="1:24" ht="20.100000000000001" customHeight="1" x14ac:dyDescent="0.25">
      <c r="A104" s="431"/>
      <c r="B104" s="431"/>
      <c r="C104" s="431"/>
      <c r="D104" s="431"/>
      <c r="E104" s="90" t="s">
        <v>351</v>
      </c>
      <c r="F104" s="353" t="s">
        <v>285</v>
      </c>
      <c r="G104" s="353" t="s">
        <v>285</v>
      </c>
      <c r="H104" s="347" t="s">
        <v>55</v>
      </c>
      <c r="I104" s="353" t="s">
        <v>285</v>
      </c>
      <c r="J104" s="353" t="s">
        <v>285</v>
      </c>
      <c r="K104" s="353" t="s">
        <v>285</v>
      </c>
      <c r="L104" s="353" t="s">
        <v>285</v>
      </c>
      <c r="M104" s="353" t="s">
        <v>285</v>
      </c>
      <c r="N104" s="353" t="s">
        <v>285</v>
      </c>
      <c r="O104" s="353" t="s">
        <v>285</v>
      </c>
      <c r="P104" s="353" t="s">
        <v>285</v>
      </c>
      <c r="Q104" s="353" t="s">
        <v>285</v>
      </c>
      <c r="R104" s="353" t="s">
        <v>285</v>
      </c>
      <c r="S104" s="353" t="s">
        <v>285</v>
      </c>
      <c r="T104" s="353" t="s">
        <v>285</v>
      </c>
      <c r="U104" s="353" t="s">
        <v>285</v>
      </c>
      <c r="V104" s="353" t="s">
        <v>285</v>
      </c>
      <c r="W104" s="353" t="s">
        <v>285</v>
      </c>
      <c r="X104" s="353" t="s">
        <v>285</v>
      </c>
    </row>
    <row r="105" spans="1:24" ht="20.100000000000001" customHeight="1" x14ac:dyDescent="0.25">
      <c r="A105" s="431"/>
      <c r="B105" s="431"/>
      <c r="C105" s="431"/>
      <c r="D105" s="431"/>
      <c r="E105" s="90" t="s">
        <v>352</v>
      </c>
      <c r="F105" s="353" t="s">
        <v>285</v>
      </c>
      <c r="G105" s="353" t="s">
        <v>285</v>
      </c>
      <c r="H105" s="347" t="s">
        <v>39</v>
      </c>
      <c r="I105" s="353" t="s">
        <v>285</v>
      </c>
      <c r="J105" s="353" t="s">
        <v>285</v>
      </c>
      <c r="K105" s="353" t="s">
        <v>285</v>
      </c>
      <c r="L105" s="353" t="s">
        <v>285</v>
      </c>
      <c r="M105" s="353" t="s">
        <v>285</v>
      </c>
      <c r="N105" s="353" t="s">
        <v>285</v>
      </c>
      <c r="O105" s="353" t="s">
        <v>285</v>
      </c>
      <c r="P105" s="353" t="s">
        <v>285</v>
      </c>
      <c r="Q105" s="353" t="s">
        <v>285</v>
      </c>
      <c r="R105" s="353" t="s">
        <v>285</v>
      </c>
      <c r="S105" s="353" t="s">
        <v>285</v>
      </c>
      <c r="T105" s="353" t="s">
        <v>285</v>
      </c>
      <c r="U105" s="353" t="s">
        <v>285</v>
      </c>
      <c r="V105" s="353" t="s">
        <v>285</v>
      </c>
      <c r="W105" s="353" t="s">
        <v>285</v>
      </c>
      <c r="X105" s="353" t="s">
        <v>285</v>
      </c>
    </row>
    <row r="106" spans="1:24" ht="20.100000000000001" customHeight="1" x14ac:dyDescent="0.25">
      <c r="A106" s="432"/>
      <c r="B106" s="432"/>
      <c r="C106" s="432"/>
      <c r="D106" s="432"/>
      <c r="E106" s="90" t="s">
        <v>32</v>
      </c>
      <c r="F106" s="353" t="s">
        <v>285</v>
      </c>
      <c r="G106" s="353" t="s">
        <v>285</v>
      </c>
      <c r="H106" s="347" t="s">
        <v>39</v>
      </c>
      <c r="I106" s="353" t="s">
        <v>285</v>
      </c>
      <c r="J106" s="353" t="s">
        <v>285</v>
      </c>
      <c r="K106" s="353" t="s">
        <v>285</v>
      </c>
      <c r="L106" s="353" t="s">
        <v>285</v>
      </c>
      <c r="M106" s="353" t="s">
        <v>285</v>
      </c>
      <c r="N106" s="353" t="s">
        <v>285</v>
      </c>
      <c r="O106" s="353" t="s">
        <v>285</v>
      </c>
      <c r="P106" s="353" t="s">
        <v>285</v>
      </c>
      <c r="Q106" s="353" t="s">
        <v>285</v>
      </c>
      <c r="R106" s="353" t="s">
        <v>285</v>
      </c>
      <c r="S106" s="353" t="s">
        <v>285</v>
      </c>
      <c r="T106" s="353" t="s">
        <v>285</v>
      </c>
      <c r="U106" s="353" t="s">
        <v>285</v>
      </c>
      <c r="V106" s="353" t="s">
        <v>285</v>
      </c>
      <c r="W106" s="353" t="s">
        <v>285</v>
      </c>
      <c r="X106" s="353" t="s">
        <v>285</v>
      </c>
    </row>
    <row r="107" spans="1:24" ht="39.950000000000003" customHeight="1" x14ac:dyDescent="0.25">
      <c r="A107" s="430">
        <v>1</v>
      </c>
      <c r="B107" s="433" t="s">
        <v>21</v>
      </c>
      <c r="C107" s="433" t="s">
        <v>33</v>
      </c>
      <c r="D107" s="433" t="s">
        <v>36</v>
      </c>
      <c r="E107" s="324" t="s">
        <v>549</v>
      </c>
      <c r="F107" s="96" t="s">
        <v>24</v>
      </c>
      <c r="G107" s="96" t="s">
        <v>25</v>
      </c>
      <c r="H107" s="171">
        <v>0</v>
      </c>
      <c r="I107" s="171">
        <v>0</v>
      </c>
      <c r="J107" s="171">
        <v>0</v>
      </c>
      <c r="K107" s="327">
        <v>5673.87</v>
      </c>
      <c r="L107" s="327">
        <v>0</v>
      </c>
      <c r="M107" s="327">
        <v>0</v>
      </c>
    </row>
    <row r="108" spans="1:24" ht="20.100000000000001" customHeight="1" x14ac:dyDescent="0.25">
      <c r="A108" s="431"/>
      <c r="B108" s="431"/>
      <c r="C108" s="431"/>
      <c r="D108" s="431"/>
      <c r="E108" s="90" t="s">
        <v>334</v>
      </c>
      <c r="F108" s="353" t="s">
        <v>285</v>
      </c>
      <c r="G108" s="353" t="s">
        <v>285</v>
      </c>
      <c r="H108" s="347" t="s">
        <v>228</v>
      </c>
      <c r="I108" s="353" t="s">
        <v>285</v>
      </c>
      <c r="J108" s="353" t="s">
        <v>285</v>
      </c>
      <c r="K108" s="353" t="s">
        <v>285</v>
      </c>
      <c r="L108" s="353" t="s">
        <v>285</v>
      </c>
      <c r="M108" s="353" t="s">
        <v>285</v>
      </c>
    </row>
    <row r="109" spans="1:24" ht="20.100000000000001" customHeight="1" x14ac:dyDescent="0.25">
      <c r="A109" s="432"/>
      <c r="B109" s="432"/>
      <c r="C109" s="432"/>
      <c r="D109" s="432"/>
      <c r="E109" s="90" t="s">
        <v>32</v>
      </c>
      <c r="F109" s="353" t="s">
        <v>285</v>
      </c>
      <c r="G109" s="353" t="s">
        <v>285</v>
      </c>
      <c r="H109" s="347" t="s">
        <v>55</v>
      </c>
      <c r="I109" s="353" t="s">
        <v>285</v>
      </c>
      <c r="J109" s="353" t="s">
        <v>285</v>
      </c>
      <c r="K109" s="353" t="s">
        <v>285</v>
      </c>
      <c r="L109" s="353" t="s">
        <v>285</v>
      </c>
      <c r="M109" s="353" t="s">
        <v>285</v>
      </c>
    </row>
    <row r="110" spans="1:24" ht="39.950000000000003" customHeight="1" x14ac:dyDescent="0.25">
      <c r="A110" s="430">
        <v>1</v>
      </c>
      <c r="B110" s="433" t="s">
        <v>21</v>
      </c>
      <c r="C110" s="433" t="s">
        <v>33</v>
      </c>
      <c r="D110" s="433" t="s">
        <v>36</v>
      </c>
      <c r="E110" s="324" t="s">
        <v>403</v>
      </c>
      <c r="F110" s="96" t="s">
        <v>24</v>
      </c>
      <c r="G110" s="96" t="s">
        <v>25</v>
      </c>
      <c r="H110" s="171">
        <v>0</v>
      </c>
      <c r="I110" s="171">
        <v>0</v>
      </c>
      <c r="J110" s="171">
        <v>0</v>
      </c>
      <c r="K110" s="327">
        <v>652.78</v>
      </c>
      <c r="L110" s="327">
        <v>0</v>
      </c>
      <c r="M110" s="327">
        <v>0</v>
      </c>
    </row>
    <row r="111" spans="1:24" ht="20.100000000000001" customHeight="1" x14ac:dyDescent="0.25">
      <c r="A111" s="431"/>
      <c r="B111" s="431"/>
      <c r="C111" s="431"/>
      <c r="D111" s="431"/>
      <c r="E111" s="90" t="s">
        <v>334</v>
      </c>
      <c r="F111" s="353" t="s">
        <v>285</v>
      </c>
      <c r="G111" s="353" t="s">
        <v>285</v>
      </c>
      <c r="H111" s="347" t="s">
        <v>37</v>
      </c>
      <c r="I111" s="353" t="s">
        <v>285</v>
      </c>
      <c r="J111" s="353" t="s">
        <v>285</v>
      </c>
      <c r="K111" s="353" t="s">
        <v>285</v>
      </c>
      <c r="L111" s="353" t="s">
        <v>285</v>
      </c>
      <c r="M111" s="353" t="s">
        <v>285</v>
      </c>
    </row>
    <row r="112" spans="1:24" ht="20.100000000000001" customHeight="1" x14ac:dyDescent="0.25">
      <c r="A112" s="432"/>
      <c r="B112" s="432"/>
      <c r="C112" s="432"/>
      <c r="D112" s="432"/>
      <c r="E112" s="90" t="s">
        <v>32</v>
      </c>
      <c r="F112" s="353" t="s">
        <v>285</v>
      </c>
      <c r="G112" s="353" t="s">
        <v>285</v>
      </c>
      <c r="H112" s="347" t="s">
        <v>37</v>
      </c>
      <c r="I112" s="353" t="s">
        <v>285</v>
      </c>
      <c r="J112" s="353" t="s">
        <v>285</v>
      </c>
      <c r="K112" s="353" t="s">
        <v>285</v>
      </c>
      <c r="L112" s="353" t="s">
        <v>285</v>
      </c>
      <c r="M112" s="353" t="s">
        <v>285</v>
      </c>
    </row>
    <row r="113" spans="1:25" ht="39.950000000000003" customHeight="1" x14ac:dyDescent="0.25">
      <c r="A113" s="430">
        <v>1</v>
      </c>
      <c r="B113" s="433" t="s">
        <v>21</v>
      </c>
      <c r="C113" s="433" t="s">
        <v>33</v>
      </c>
      <c r="D113" s="433" t="s">
        <v>36</v>
      </c>
      <c r="E113" s="324" t="s">
        <v>546</v>
      </c>
      <c r="F113" s="96" t="s">
        <v>541</v>
      </c>
      <c r="G113" s="96" t="s">
        <v>25</v>
      </c>
      <c r="H113" s="171">
        <v>6</v>
      </c>
      <c r="I113" s="171">
        <v>0</v>
      </c>
      <c r="J113" s="171">
        <v>0</v>
      </c>
      <c r="K113" s="327">
        <v>29257.18</v>
      </c>
      <c r="L113" s="327">
        <v>0</v>
      </c>
      <c r="M113" s="327">
        <v>0</v>
      </c>
      <c r="Y113" s="3"/>
    </row>
    <row r="114" spans="1:25" ht="20.100000000000001" customHeight="1" x14ac:dyDescent="0.25">
      <c r="A114" s="431"/>
      <c r="B114" s="431"/>
      <c r="C114" s="431"/>
      <c r="D114" s="431"/>
      <c r="E114" s="90" t="s">
        <v>246</v>
      </c>
      <c r="F114" s="353" t="s">
        <v>285</v>
      </c>
      <c r="G114" s="353" t="s">
        <v>285</v>
      </c>
      <c r="H114" s="347" t="s">
        <v>225</v>
      </c>
      <c r="I114" s="353" t="s">
        <v>285</v>
      </c>
      <c r="J114" s="353" t="s">
        <v>285</v>
      </c>
      <c r="K114" s="353" t="s">
        <v>285</v>
      </c>
      <c r="L114" s="353" t="s">
        <v>285</v>
      </c>
      <c r="M114" s="353" t="s">
        <v>285</v>
      </c>
    </row>
    <row r="115" spans="1:25" ht="20.100000000000001" customHeight="1" x14ac:dyDescent="0.25">
      <c r="A115" s="431"/>
      <c r="B115" s="431"/>
      <c r="C115" s="431"/>
      <c r="D115" s="431"/>
      <c r="E115" s="90" t="s">
        <v>334</v>
      </c>
      <c r="F115" s="353" t="s">
        <v>285</v>
      </c>
      <c r="G115" s="353" t="s">
        <v>285</v>
      </c>
      <c r="H115" s="347" t="s">
        <v>39</v>
      </c>
      <c r="I115" s="353" t="s">
        <v>285</v>
      </c>
      <c r="J115" s="353" t="s">
        <v>285</v>
      </c>
      <c r="K115" s="353" t="s">
        <v>285</v>
      </c>
      <c r="L115" s="353" t="s">
        <v>285</v>
      </c>
      <c r="M115" s="353" t="s">
        <v>285</v>
      </c>
    </row>
    <row r="116" spans="1:25" ht="20.100000000000001" customHeight="1" x14ac:dyDescent="0.25">
      <c r="A116" s="432"/>
      <c r="B116" s="432"/>
      <c r="C116" s="432"/>
      <c r="D116" s="432"/>
      <c r="E116" s="90" t="s">
        <v>32</v>
      </c>
      <c r="F116" s="353" t="s">
        <v>285</v>
      </c>
      <c r="G116" s="353" t="s">
        <v>285</v>
      </c>
      <c r="H116" s="347" t="s">
        <v>39</v>
      </c>
      <c r="I116" s="353" t="s">
        <v>285</v>
      </c>
      <c r="J116" s="353" t="s">
        <v>285</v>
      </c>
      <c r="K116" s="353" t="s">
        <v>285</v>
      </c>
      <c r="L116" s="353" t="s">
        <v>285</v>
      </c>
      <c r="M116" s="353" t="s">
        <v>285</v>
      </c>
    </row>
    <row r="117" spans="1:25" ht="39.950000000000003" customHeight="1" x14ac:dyDescent="0.25">
      <c r="A117" s="430">
        <v>1</v>
      </c>
      <c r="B117" s="433" t="s">
        <v>21</v>
      </c>
      <c r="C117" s="433" t="s">
        <v>33</v>
      </c>
      <c r="D117" s="433" t="s">
        <v>36</v>
      </c>
      <c r="E117" s="324" t="s">
        <v>545</v>
      </c>
      <c r="F117" s="96" t="s">
        <v>540</v>
      </c>
      <c r="G117" s="96" t="s">
        <v>25</v>
      </c>
      <c r="H117" s="171">
        <v>0</v>
      </c>
      <c r="I117" s="171">
        <v>0</v>
      </c>
      <c r="J117" s="171">
        <v>0</v>
      </c>
      <c r="K117" s="327">
        <v>7207.26</v>
      </c>
      <c r="L117" s="327">
        <v>0</v>
      </c>
      <c r="M117" s="327">
        <v>0</v>
      </c>
      <c r="Y117" s="248"/>
    </row>
    <row r="118" spans="1:25" ht="19.5" customHeight="1" x14ac:dyDescent="0.25">
      <c r="A118" s="431"/>
      <c r="B118" s="431"/>
      <c r="C118" s="431"/>
      <c r="D118" s="431"/>
      <c r="E118" s="90" t="s">
        <v>334</v>
      </c>
      <c r="F118" s="353" t="s">
        <v>285</v>
      </c>
      <c r="G118" s="353" t="s">
        <v>285</v>
      </c>
      <c r="H118" s="347" t="s">
        <v>69</v>
      </c>
      <c r="I118" s="353" t="s">
        <v>285</v>
      </c>
      <c r="J118" s="353" t="s">
        <v>285</v>
      </c>
      <c r="K118" s="353" t="s">
        <v>285</v>
      </c>
      <c r="L118" s="353" t="s">
        <v>285</v>
      </c>
      <c r="M118" s="353" t="s">
        <v>285</v>
      </c>
    </row>
    <row r="119" spans="1:25" ht="20.100000000000001" customHeight="1" x14ac:dyDescent="0.25">
      <c r="A119" s="432"/>
      <c r="B119" s="432"/>
      <c r="C119" s="432"/>
      <c r="D119" s="432"/>
      <c r="E119" s="90" t="s">
        <v>32</v>
      </c>
      <c r="F119" s="353" t="s">
        <v>285</v>
      </c>
      <c r="G119" s="353" t="s">
        <v>285</v>
      </c>
      <c r="H119" s="347" t="s">
        <v>225</v>
      </c>
      <c r="I119" s="353" t="s">
        <v>285</v>
      </c>
      <c r="J119" s="353" t="s">
        <v>285</v>
      </c>
      <c r="K119" s="353" t="s">
        <v>285</v>
      </c>
      <c r="L119" s="353" t="s">
        <v>285</v>
      </c>
      <c r="M119" s="353" t="s">
        <v>285</v>
      </c>
    </row>
    <row r="120" spans="1:25" ht="78.75" customHeight="1" x14ac:dyDescent="0.25">
      <c r="A120" s="244" t="s">
        <v>19</v>
      </c>
      <c r="B120" s="244" t="s">
        <v>19</v>
      </c>
      <c r="C120" s="244" t="s">
        <v>19</v>
      </c>
      <c r="D120" s="244" t="s">
        <v>19</v>
      </c>
      <c r="E120" s="245" t="s">
        <v>529</v>
      </c>
      <c r="F120" s="137" t="s">
        <v>561</v>
      </c>
      <c r="G120" s="137" t="s">
        <v>25</v>
      </c>
      <c r="H120" s="249">
        <f>H121+H125+H129+H133+H137+H141+H145+H148+H153+H157+H177+H161+H165+H169+H173</f>
        <v>17</v>
      </c>
      <c r="I120" s="249">
        <f t="shared" ref="I120:M120" si="3">I121+I125+I129+I133+I137+I141+I145+I148+I153+I157+I177</f>
        <v>0</v>
      </c>
      <c r="J120" s="249">
        <f t="shared" si="3"/>
        <v>0</v>
      </c>
      <c r="K120" s="139">
        <f>K121+K125+K129+K133+K137+K141+K145+K148+K153+K157+K177+K161+K165+K169+K173</f>
        <v>100752.35</v>
      </c>
      <c r="L120" s="139">
        <f t="shared" si="3"/>
        <v>0</v>
      </c>
      <c r="M120" s="139">
        <f t="shared" si="3"/>
        <v>0</v>
      </c>
    </row>
    <row r="121" spans="1:25" ht="60" customHeight="1" x14ac:dyDescent="0.25">
      <c r="A121" s="433">
        <v>1</v>
      </c>
      <c r="B121" s="433" t="s">
        <v>21</v>
      </c>
      <c r="C121" s="433">
        <v>85321</v>
      </c>
      <c r="D121" s="433" t="s">
        <v>36</v>
      </c>
      <c r="E121" s="324" t="s">
        <v>567</v>
      </c>
      <c r="F121" s="96" t="s">
        <v>561</v>
      </c>
      <c r="G121" s="96" t="s">
        <v>25</v>
      </c>
      <c r="H121" s="96" t="s">
        <v>28</v>
      </c>
      <c r="I121" s="96" t="s">
        <v>29</v>
      </c>
      <c r="J121" s="96" t="s">
        <v>29</v>
      </c>
      <c r="K121" s="327">
        <v>5719.7</v>
      </c>
      <c r="L121" s="96" t="s">
        <v>41</v>
      </c>
      <c r="M121" s="96" t="s">
        <v>41</v>
      </c>
    </row>
    <row r="122" spans="1:25" ht="19.5" customHeight="1" x14ac:dyDescent="0.25">
      <c r="A122" s="444"/>
      <c r="B122" s="444"/>
      <c r="C122" s="444"/>
      <c r="D122" s="444"/>
      <c r="E122" s="90" t="s">
        <v>246</v>
      </c>
      <c r="F122" s="347" t="s">
        <v>19</v>
      </c>
      <c r="G122" s="347" t="s">
        <v>19</v>
      </c>
      <c r="H122" s="347" t="s">
        <v>226</v>
      </c>
      <c r="I122" s="353" t="s">
        <v>285</v>
      </c>
      <c r="J122" s="353" t="s">
        <v>285</v>
      </c>
      <c r="K122" s="353" t="s">
        <v>285</v>
      </c>
      <c r="L122" s="353" t="s">
        <v>285</v>
      </c>
      <c r="M122" s="353" t="s">
        <v>285</v>
      </c>
    </row>
    <row r="123" spans="1:25" ht="21.75" customHeight="1" x14ac:dyDescent="0.25">
      <c r="A123" s="444"/>
      <c r="B123" s="444"/>
      <c r="C123" s="444"/>
      <c r="D123" s="444"/>
      <c r="E123" s="90" t="s">
        <v>334</v>
      </c>
      <c r="F123" s="347" t="s">
        <v>19</v>
      </c>
      <c r="G123" s="347" t="s">
        <v>19</v>
      </c>
      <c r="H123" s="347" t="s">
        <v>39</v>
      </c>
      <c r="I123" s="353" t="s">
        <v>285</v>
      </c>
      <c r="J123" s="353" t="s">
        <v>285</v>
      </c>
      <c r="K123" s="353" t="s">
        <v>285</v>
      </c>
      <c r="L123" s="353" t="s">
        <v>285</v>
      </c>
      <c r="M123" s="353" t="s">
        <v>285</v>
      </c>
    </row>
    <row r="124" spans="1:25" ht="21.75" customHeight="1" x14ac:dyDescent="0.25">
      <c r="A124" s="444"/>
      <c r="B124" s="444"/>
      <c r="C124" s="444"/>
      <c r="D124" s="444"/>
      <c r="E124" s="90" t="s">
        <v>32</v>
      </c>
      <c r="F124" s="347" t="s">
        <v>19</v>
      </c>
      <c r="G124" s="347" t="s">
        <v>19</v>
      </c>
      <c r="H124" s="347" t="s">
        <v>39</v>
      </c>
      <c r="I124" s="353" t="s">
        <v>285</v>
      </c>
      <c r="J124" s="353" t="s">
        <v>285</v>
      </c>
      <c r="K124" s="353" t="s">
        <v>285</v>
      </c>
      <c r="L124" s="353" t="s">
        <v>285</v>
      </c>
      <c r="M124" s="353" t="s">
        <v>285</v>
      </c>
    </row>
    <row r="125" spans="1:25" ht="42" customHeight="1" x14ac:dyDescent="0.25">
      <c r="A125" s="433">
        <v>1</v>
      </c>
      <c r="B125" s="433" t="s">
        <v>21</v>
      </c>
      <c r="C125" s="433">
        <v>85321</v>
      </c>
      <c r="D125" s="433" t="s">
        <v>36</v>
      </c>
      <c r="E125" s="324" t="s">
        <v>568</v>
      </c>
      <c r="F125" s="96" t="s">
        <v>561</v>
      </c>
      <c r="G125" s="96" t="s">
        <v>25</v>
      </c>
      <c r="H125" s="96" t="s">
        <v>28</v>
      </c>
      <c r="I125" s="96" t="s">
        <v>29</v>
      </c>
      <c r="J125" s="96" t="s">
        <v>29</v>
      </c>
      <c r="K125" s="327">
        <v>3883.99</v>
      </c>
      <c r="L125" s="96" t="s">
        <v>41</v>
      </c>
      <c r="M125" s="96" t="s">
        <v>41</v>
      </c>
    </row>
    <row r="126" spans="1:25" ht="21.75" customHeight="1" x14ac:dyDescent="0.25">
      <c r="A126" s="444"/>
      <c r="B126" s="444"/>
      <c r="C126" s="444"/>
      <c r="D126" s="444"/>
      <c r="E126" s="90" t="s">
        <v>246</v>
      </c>
      <c r="F126" s="347" t="s">
        <v>19</v>
      </c>
      <c r="G126" s="347" t="s">
        <v>19</v>
      </c>
      <c r="H126" s="347" t="s">
        <v>38</v>
      </c>
      <c r="I126" s="353" t="s">
        <v>285</v>
      </c>
      <c r="J126" s="353" t="s">
        <v>285</v>
      </c>
      <c r="K126" s="353" t="s">
        <v>285</v>
      </c>
      <c r="L126" s="353" t="s">
        <v>285</v>
      </c>
      <c r="M126" s="353" t="s">
        <v>285</v>
      </c>
    </row>
    <row r="127" spans="1:25" ht="21.75" customHeight="1" x14ac:dyDescent="0.25">
      <c r="A127" s="444"/>
      <c r="B127" s="444"/>
      <c r="C127" s="444"/>
      <c r="D127" s="444"/>
      <c r="E127" s="90" t="s">
        <v>334</v>
      </c>
      <c r="F127" s="347" t="s">
        <v>19</v>
      </c>
      <c r="G127" s="347" t="s">
        <v>19</v>
      </c>
      <c r="H127" s="347" t="s">
        <v>227</v>
      </c>
      <c r="I127" s="353" t="s">
        <v>285</v>
      </c>
      <c r="J127" s="353" t="s">
        <v>285</v>
      </c>
      <c r="K127" s="353" t="s">
        <v>285</v>
      </c>
      <c r="L127" s="353" t="s">
        <v>285</v>
      </c>
      <c r="M127" s="353" t="s">
        <v>285</v>
      </c>
    </row>
    <row r="128" spans="1:25" ht="21.75" customHeight="1" x14ac:dyDescent="0.25">
      <c r="A128" s="444"/>
      <c r="B128" s="444"/>
      <c r="C128" s="444"/>
      <c r="D128" s="444"/>
      <c r="E128" s="90" t="s">
        <v>32</v>
      </c>
      <c r="F128" s="347" t="s">
        <v>19</v>
      </c>
      <c r="G128" s="347" t="s">
        <v>19</v>
      </c>
      <c r="H128" s="347" t="s">
        <v>227</v>
      </c>
      <c r="I128" s="353" t="s">
        <v>285</v>
      </c>
      <c r="J128" s="353" t="s">
        <v>285</v>
      </c>
      <c r="K128" s="353" t="s">
        <v>285</v>
      </c>
      <c r="L128" s="353" t="s">
        <v>285</v>
      </c>
      <c r="M128" s="353" t="s">
        <v>285</v>
      </c>
    </row>
    <row r="129" spans="1:13" ht="41.25" customHeight="1" x14ac:dyDescent="0.25">
      <c r="A129" s="433">
        <v>1</v>
      </c>
      <c r="B129" s="433" t="s">
        <v>21</v>
      </c>
      <c r="C129" s="433">
        <v>85321</v>
      </c>
      <c r="D129" s="433" t="s">
        <v>36</v>
      </c>
      <c r="E129" s="324" t="s">
        <v>569</v>
      </c>
      <c r="F129" s="96" t="s">
        <v>561</v>
      </c>
      <c r="G129" s="96" t="s">
        <v>25</v>
      </c>
      <c r="H129" s="96" t="s">
        <v>28</v>
      </c>
      <c r="I129" s="96" t="s">
        <v>29</v>
      </c>
      <c r="J129" s="96" t="s">
        <v>29</v>
      </c>
      <c r="K129" s="96" t="s">
        <v>657</v>
      </c>
      <c r="L129" s="96" t="s">
        <v>41</v>
      </c>
      <c r="M129" s="96" t="s">
        <v>41</v>
      </c>
    </row>
    <row r="130" spans="1:13" ht="21.75" customHeight="1" x14ac:dyDescent="0.25">
      <c r="A130" s="444"/>
      <c r="B130" s="444"/>
      <c r="C130" s="444"/>
      <c r="D130" s="444"/>
      <c r="E130" s="90" t="s">
        <v>246</v>
      </c>
      <c r="F130" s="347" t="s">
        <v>19</v>
      </c>
      <c r="G130" s="347" t="s">
        <v>19</v>
      </c>
      <c r="H130" s="347" t="s">
        <v>38</v>
      </c>
      <c r="I130" s="353" t="s">
        <v>285</v>
      </c>
      <c r="J130" s="353" t="s">
        <v>285</v>
      </c>
      <c r="K130" s="353" t="s">
        <v>285</v>
      </c>
      <c r="L130" s="353" t="s">
        <v>285</v>
      </c>
      <c r="M130" s="353" t="s">
        <v>285</v>
      </c>
    </row>
    <row r="131" spans="1:13" ht="21.75" customHeight="1" x14ac:dyDescent="0.25">
      <c r="A131" s="444"/>
      <c r="B131" s="444"/>
      <c r="C131" s="444"/>
      <c r="D131" s="444"/>
      <c r="E131" s="90" t="s">
        <v>334</v>
      </c>
      <c r="F131" s="347" t="s">
        <v>19</v>
      </c>
      <c r="G131" s="347" t="s">
        <v>19</v>
      </c>
      <c r="H131" s="347" t="s">
        <v>55</v>
      </c>
      <c r="I131" s="353" t="s">
        <v>285</v>
      </c>
      <c r="J131" s="353" t="s">
        <v>285</v>
      </c>
      <c r="K131" s="353" t="s">
        <v>285</v>
      </c>
      <c r="L131" s="353" t="s">
        <v>285</v>
      </c>
      <c r="M131" s="353" t="s">
        <v>285</v>
      </c>
    </row>
    <row r="132" spans="1:13" ht="21.75" customHeight="1" x14ac:dyDescent="0.25">
      <c r="A132" s="444"/>
      <c r="B132" s="444"/>
      <c r="C132" s="444"/>
      <c r="D132" s="444"/>
      <c r="E132" s="90" t="s">
        <v>32</v>
      </c>
      <c r="F132" s="347" t="s">
        <v>19</v>
      </c>
      <c r="G132" s="347" t="s">
        <v>19</v>
      </c>
      <c r="H132" s="347" t="s">
        <v>55</v>
      </c>
      <c r="I132" s="353" t="s">
        <v>285</v>
      </c>
      <c r="J132" s="353" t="s">
        <v>285</v>
      </c>
      <c r="K132" s="353" t="s">
        <v>285</v>
      </c>
      <c r="L132" s="353" t="s">
        <v>285</v>
      </c>
      <c r="M132" s="353" t="s">
        <v>285</v>
      </c>
    </row>
    <row r="133" spans="1:13" ht="40.5" customHeight="1" x14ac:dyDescent="0.25">
      <c r="A133" s="433">
        <v>1</v>
      </c>
      <c r="B133" s="433" t="s">
        <v>21</v>
      </c>
      <c r="C133" s="433">
        <v>85321</v>
      </c>
      <c r="D133" s="433" t="s">
        <v>36</v>
      </c>
      <c r="E133" s="324" t="s">
        <v>570</v>
      </c>
      <c r="F133" s="96" t="s">
        <v>561</v>
      </c>
      <c r="G133" s="96" t="s">
        <v>25</v>
      </c>
      <c r="H133" s="96" t="s">
        <v>28</v>
      </c>
      <c r="I133" s="96" t="s">
        <v>29</v>
      </c>
      <c r="J133" s="96" t="s">
        <v>29</v>
      </c>
      <c r="K133" s="96" t="s">
        <v>658</v>
      </c>
      <c r="L133" s="96" t="s">
        <v>41</v>
      </c>
      <c r="M133" s="96" t="s">
        <v>41</v>
      </c>
    </row>
    <row r="134" spans="1:13" ht="21.75" customHeight="1" x14ac:dyDescent="0.25">
      <c r="A134" s="444"/>
      <c r="B134" s="444"/>
      <c r="C134" s="444"/>
      <c r="D134" s="444"/>
      <c r="E134" s="90" t="s">
        <v>246</v>
      </c>
      <c r="F134" s="347" t="s">
        <v>19</v>
      </c>
      <c r="G134" s="347" t="s">
        <v>19</v>
      </c>
      <c r="H134" s="347" t="s">
        <v>38</v>
      </c>
      <c r="I134" s="353" t="s">
        <v>285</v>
      </c>
      <c r="J134" s="353" t="s">
        <v>285</v>
      </c>
      <c r="K134" s="353" t="s">
        <v>285</v>
      </c>
      <c r="L134" s="353" t="s">
        <v>285</v>
      </c>
      <c r="M134" s="353" t="s">
        <v>285</v>
      </c>
    </row>
    <row r="135" spans="1:13" ht="21.75" customHeight="1" x14ac:dyDescent="0.25">
      <c r="A135" s="444"/>
      <c r="B135" s="444"/>
      <c r="C135" s="444"/>
      <c r="D135" s="444"/>
      <c r="E135" s="90" t="s">
        <v>334</v>
      </c>
      <c r="F135" s="347" t="s">
        <v>19</v>
      </c>
      <c r="G135" s="347" t="s">
        <v>19</v>
      </c>
      <c r="H135" s="347" t="s">
        <v>227</v>
      </c>
      <c r="I135" s="353" t="s">
        <v>285</v>
      </c>
      <c r="J135" s="353" t="s">
        <v>285</v>
      </c>
      <c r="K135" s="353" t="s">
        <v>285</v>
      </c>
      <c r="L135" s="353" t="s">
        <v>285</v>
      </c>
      <c r="M135" s="353" t="s">
        <v>285</v>
      </c>
    </row>
    <row r="136" spans="1:13" ht="21.75" customHeight="1" x14ac:dyDescent="0.25">
      <c r="A136" s="444"/>
      <c r="B136" s="444"/>
      <c r="C136" s="444"/>
      <c r="D136" s="444"/>
      <c r="E136" s="90" t="s">
        <v>32</v>
      </c>
      <c r="F136" s="347" t="s">
        <v>19</v>
      </c>
      <c r="G136" s="347" t="s">
        <v>19</v>
      </c>
      <c r="H136" s="347" t="s">
        <v>227</v>
      </c>
      <c r="I136" s="353" t="s">
        <v>285</v>
      </c>
      <c r="J136" s="353" t="s">
        <v>285</v>
      </c>
      <c r="K136" s="353" t="s">
        <v>285</v>
      </c>
      <c r="L136" s="353" t="s">
        <v>285</v>
      </c>
      <c r="M136" s="353" t="s">
        <v>285</v>
      </c>
    </row>
    <row r="137" spans="1:13" ht="56.25" customHeight="1" x14ac:dyDescent="0.25">
      <c r="A137" s="433">
        <v>1</v>
      </c>
      <c r="B137" s="433" t="s">
        <v>21</v>
      </c>
      <c r="C137" s="433">
        <v>85321</v>
      </c>
      <c r="D137" s="433" t="s">
        <v>36</v>
      </c>
      <c r="E137" s="324" t="s">
        <v>659</v>
      </c>
      <c r="F137" s="96" t="s">
        <v>561</v>
      </c>
      <c r="G137" s="96" t="s">
        <v>25</v>
      </c>
      <c r="H137" s="96" t="s">
        <v>28</v>
      </c>
      <c r="I137" s="96" t="s">
        <v>29</v>
      </c>
      <c r="J137" s="96" t="s">
        <v>29</v>
      </c>
      <c r="K137" s="327">
        <v>8165.74</v>
      </c>
      <c r="L137" s="96" t="s">
        <v>41</v>
      </c>
      <c r="M137" s="96" t="s">
        <v>41</v>
      </c>
    </row>
    <row r="138" spans="1:13" ht="21.75" customHeight="1" x14ac:dyDescent="0.25">
      <c r="A138" s="444"/>
      <c r="B138" s="444"/>
      <c r="C138" s="444"/>
      <c r="D138" s="444"/>
      <c r="E138" s="90" t="s">
        <v>246</v>
      </c>
      <c r="F138" s="347" t="s">
        <v>19</v>
      </c>
      <c r="G138" s="347" t="s">
        <v>19</v>
      </c>
      <c r="H138" s="347" t="s">
        <v>55</v>
      </c>
      <c r="I138" s="353" t="s">
        <v>285</v>
      </c>
      <c r="J138" s="353" t="s">
        <v>285</v>
      </c>
      <c r="K138" s="353" t="s">
        <v>285</v>
      </c>
      <c r="L138" s="353" t="s">
        <v>285</v>
      </c>
      <c r="M138" s="353" t="s">
        <v>285</v>
      </c>
    </row>
    <row r="139" spans="1:13" ht="21.75" customHeight="1" x14ac:dyDescent="0.25">
      <c r="A139" s="444"/>
      <c r="B139" s="444"/>
      <c r="C139" s="444"/>
      <c r="D139" s="444"/>
      <c r="E139" s="90" t="s">
        <v>334</v>
      </c>
      <c r="F139" s="347" t="s">
        <v>19</v>
      </c>
      <c r="G139" s="347" t="s">
        <v>19</v>
      </c>
      <c r="H139" s="347" t="s">
        <v>39</v>
      </c>
      <c r="I139" s="353" t="s">
        <v>285</v>
      </c>
      <c r="J139" s="353" t="s">
        <v>285</v>
      </c>
      <c r="K139" s="353" t="s">
        <v>285</v>
      </c>
      <c r="L139" s="353" t="s">
        <v>285</v>
      </c>
      <c r="M139" s="353" t="s">
        <v>285</v>
      </c>
    </row>
    <row r="140" spans="1:13" ht="21.75" customHeight="1" x14ac:dyDescent="0.25">
      <c r="A140" s="444"/>
      <c r="B140" s="444"/>
      <c r="C140" s="444"/>
      <c r="D140" s="444"/>
      <c r="E140" s="90" t="s">
        <v>32</v>
      </c>
      <c r="F140" s="347" t="s">
        <v>19</v>
      </c>
      <c r="G140" s="347" t="s">
        <v>19</v>
      </c>
      <c r="H140" s="347" t="s">
        <v>39</v>
      </c>
      <c r="I140" s="353" t="s">
        <v>285</v>
      </c>
      <c r="J140" s="353" t="s">
        <v>285</v>
      </c>
      <c r="K140" s="353" t="s">
        <v>285</v>
      </c>
      <c r="L140" s="353" t="s">
        <v>285</v>
      </c>
      <c r="M140" s="353" t="s">
        <v>285</v>
      </c>
    </row>
    <row r="141" spans="1:13" ht="39" customHeight="1" x14ac:dyDescent="0.25">
      <c r="A141" s="433">
        <v>1</v>
      </c>
      <c r="B141" s="433" t="s">
        <v>21</v>
      </c>
      <c r="C141" s="433">
        <v>85321</v>
      </c>
      <c r="D141" s="433" t="s">
        <v>36</v>
      </c>
      <c r="E141" s="324" t="s">
        <v>571</v>
      </c>
      <c r="F141" s="96" t="s">
        <v>561</v>
      </c>
      <c r="G141" s="96" t="s">
        <v>25</v>
      </c>
      <c r="H141" s="96" t="s">
        <v>28</v>
      </c>
      <c r="I141" s="96" t="s">
        <v>29</v>
      </c>
      <c r="J141" s="96" t="s">
        <v>29</v>
      </c>
      <c r="K141" s="96" t="s">
        <v>660</v>
      </c>
      <c r="L141" s="96" t="s">
        <v>41</v>
      </c>
      <c r="M141" s="96" t="s">
        <v>41</v>
      </c>
    </row>
    <row r="142" spans="1:13" ht="21.75" customHeight="1" x14ac:dyDescent="0.25">
      <c r="A142" s="444"/>
      <c r="B142" s="444"/>
      <c r="C142" s="444"/>
      <c r="D142" s="444"/>
      <c r="E142" s="90" t="s">
        <v>246</v>
      </c>
      <c r="F142" s="347" t="s">
        <v>19</v>
      </c>
      <c r="G142" s="347" t="s">
        <v>19</v>
      </c>
      <c r="H142" s="347" t="s">
        <v>55</v>
      </c>
      <c r="I142" s="353" t="s">
        <v>285</v>
      </c>
      <c r="J142" s="353" t="s">
        <v>285</v>
      </c>
      <c r="K142" s="353" t="s">
        <v>285</v>
      </c>
      <c r="L142" s="353" t="s">
        <v>285</v>
      </c>
      <c r="M142" s="353" t="s">
        <v>285</v>
      </c>
    </row>
    <row r="143" spans="1:13" ht="21.75" customHeight="1" x14ac:dyDescent="0.25">
      <c r="A143" s="444"/>
      <c r="B143" s="444"/>
      <c r="C143" s="444"/>
      <c r="D143" s="444"/>
      <c r="E143" s="90" t="s">
        <v>334</v>
      </c>
      <c r="F143" s="347" t="s">
        <v>19</v>
      </c>
      <c r="G143" s="347" t="s">
        <v>19</v>
      </c>
      <c r="H143" s="347" t="s">
        <v>226</v>
      </c>
      <c r="I143" s="353" t="s">
        <v>285</v>
      </c>
      <c r="J143" s="353" t="s">
        <v>285</v>
      </c>
      <c r="K143" s="353" t="s">
        <v>285</v>
      </c>
      <c r="L143" s="353" t="s">
        <v>285</v>
      </c>
      <c r="M143" s="353" t="s">
        <v>285</v>
      </c>
    </row>
    <row r="144" spans="1:13" ht="21.75" customHeight="1" x14ac:dyDescent="0.25">
      <c r="A144" s="444"/>
      <c r="B144" s="444"/>
      <c r="C144" s="444"/>
      <c r="D144" s="444"/>
      <c r="E144" s="90" t="s">
        <v>32</v>
      </c>
      <c r="F144" s="347" t="s">
        <v>19</v>
      </c>
      <c r="G144" s="347" t="s">
        <v>19</v>
      </c>
      <c r="H144" s="347" t="s">
        <v>226</v>
      </c>
      <c r="I144" s="353" t="s">
        <v>285</v>
      </c>
      <c r="J144" s="353" t="s">
        <v>285</v>
      </c>
      <c r="K144" s="353" t="s">
        <v>285</v>
      </c>
      <c r="L144" s="353" t="s">
        <v>285</v>
      </c>
      <c r="M144" s="353" t="s">
        <v>285</v>
      </c>
    </row>
    <row r="145" spans="1:25" ht="88.5" customHeight="1" x14ac:dyDescent="0.25">
      <c r="A145" s="430">
        <v>1</v>
      </c>
      <c r="B145" s="433" t="s">
        <v>21</v>
      </c>
      <c r="C145" s="433" t="s">
        <v>33</v>
      </c>
      <c r="D145" s="433" t="s">
        <v>36</v>
      </c>
      <c r="E145" s="324" t="s">
        <v>544</v>
      </c>
      <c r="F145" s="96" t="s">
        <v>561</v>
      </c>
      <c r="G145" s="96" t="s">
        <v>25</v>
      </c>
      <c r="H145" s="171">
        <v>1</v>
      </c>
      <c r="I145" s="171">
        <v>0</v>
      </c>
      <c r="J145" s="171">
        <v>0</v>
      </c>
      <c r="K145" s="327">
        <v>321.27</v>
      </c>
      <c r="L145" s="327">
        <v>0</v>
      </c>
      <c r="M145" s="327">
        <v>0</v>
      </c>
    </row>
    <row r="146" spans="1:25" ht="20.100000000000001" customHeight="1" x14ac:dyDescent="0.25">
      <c r="A146" s="431"/>
      <c r="B146" s="431"/>
      <c r="C146" s="431"/>
      <c r="D146" s="431"/>
      <c r="E146" s="90" t="s">
        <v>334</v>
      </c>
      <c r="F146" s="347" t="s">
        <v>19</v>
      </c>
      <c r="G146" s="347" t="s">
        <v>19</v>
      </c>
      <c r="H146" s="347" t="s">
        <v>56</v>
      </c>
      <c r="I146" s="349" t="s">
        <v>19</v>
      </c>
      <c r="J146" s="349" t="s">
        <v>19</v>
      </c>
      <c r="K146" s="349" t="s">
        <v>19</v>
      </c>
      <c r="L146" s="349" t="s">
        <v>19</v>
      </c>
      <c r="M146" s="349" t="s">
        <v>19</v>
      </c>
    </row>
    <row r="147" spans="1:25" ht="20.100000000000001" customHeight="1" x14ac:dyDescent="0.25">
      <c r="A147" s="432"/>
      <c r="B147" s="432"/>
      <c r="C147" s="432"/>
      <c r="D147" s="432"/>
      <c r="E147" s="90" t="s">
        <v>32</v>
      </c>
      <c r="F147" s="347" t="s">
        <v>19</v>
      </c>
      <c r="G147" s="347" t="s">
        <v>19</v>
      </c>
      <c r="H147" s="347" t="s">
        <v>56</v>
      </c>
      <c r="I147" s="349" t="s">
        <v>19</v>
      </c>
      <c r="J147" s="349" t="s">
        <v>19</v>
      </c>
      <c r="K147" s="349" t="s">
        <v>19</v>
      </c>
      <c r="L147" s="349" t="s">
        <v>19</v>
      </c>
      <c r="M147" s="349" t="s">
        <v>19</v>
      </c>
    </row>
    <row r="148" spans="1:25" ht="50.1" customHeight="1" x14ac:dyDescent="0.25">
      <c r="A148" s="430">
        <v>1</v>
      </c>
      <c r="B148" s="433" t="s">
        <v>21</v>
      </c>
      <c r="C148" s="433" t="s">
        <v>33</v>
      </c>
      <c r="D148" s="433" t="s">
        <v>36</v>
      </c>
      <c r="E148" s="368" t="s">
        <v>547</v>
      </c>
      <c r="F148" s="96" t="s">
        <v>561</v>
      </c>
      <c r="G148" s="96" t="s">
        <v>25</v>
      </c>
      <c r="H148" s="171">
        <v>1</v>
      </c>
      <c r="I148" s="171">
        <v>0</v>
      </c>
      <c r="J148" s="171">
        <v>0</v>
      </c>
      <c r="K148" s="327">
        <v>61175.39</v>
      </c>
      <c r="L148" s="327">
        <v>0</v>
      </c>
      <c r="M148" s="327">
        <v>0</v>
      </c>
      <c r="Y148" s="248"/>
    </row>
    <row r="149" spans="1:25" ht="20.100000000000001" customHeight="1" x14ac:dyDescent="0.25">
      <c r="A149" s="436"/>
      <c r="B149" s="444"/>
      <c r="C149" s="444"/>
      <c r="D149" s="444"/>
      <c r="E149" s="255" t="s">
        <v>528</v>
      </c>
      <c r="F149" s="347" t="s">
        <v>19</v>
      </c>
      <c r="G149" s="347" t="s">
        <v>19</v>
      </c>
      <c r="H149" s="256" t="s">
        <v>228</v>
      </c>
      <c r="I149" s="353" t="s">
        <v>285</v>
      </c>
      <c r="J149" s="353" t="s">
        <v>285</v>
      </c>
      <c r="K149" s="353" t="s">
        <v>285</v>
      </c>
      <c r="L149" s="353" t="s">
        <v>285</v>
      </c>
      <c r="M149" s="353" t="s">
        <v>285</v>
      </c>
    </row>
    <row r="150" spans="1:25" ht="20.100000000000001" customHeight="1" x14ac:dyDescent="0.25">
      <c r="A150" s="431"/>
      <c r="B150" s="431"/>
      <c r="C150" s="431"/>
      <c r="D150" s="431"/>
      <c r="E150" s="90" t="s">
        <v>548</v>
      </c>
      <c r="F150" s="347" t="s">
        <v>19</v>
      </c>
      <c r="G150" s="347" t="s">
        <v>19</v>
      </c>
      <c r="H150" s="347" t="s">
        <v>56</v>
      </c>
      <c r="I150" s="353" t="s">
        <v>285</v>
      </c>
      <c r="J150" s="353" t="s">
        <v>285</v>
      </c>
      <c r="K150" s="353" t="s">
        <v>285</v>
      </c>
      <c r="L150" s="353" t="s">
        <v>285</v>
      </c>
      <c r="M150" s="353" t="s">
        <v>285</v>
      </c>
    </row>
    <row r="151" spans="1:25" ht="20.100000000000001" customHeight="1" x14ac:dyDescent="0.25">
      <c r="A151" s="431"/>
      <c r="B151" s="431"/>
      <c r="C151" s="431"/>
      <c r="D151" s="431"/>
      <c r="E151" s="90" t="s">
        <v>334</v>
      </c>
      <c r="F151" s="347" t="s">
        <v>19</v>
      </c>
      <c r="G151" s="347" t="s">
        <v>19</v>
      </c>
      <c r="H151" s="347" t="s">
        <v>226</v>
      </c>
      <c r="I151" s="353" t="s">
        <v>285</v>
      </c>
      <c r="J151" s="353" t="s">
        <v>285</v>
      </c>
      <c r="K151" s="353" t="s">
        <v>285</v>
      </c>
      <c r="L151" s="353" t="s">
        <v>285</v>
      </c>
      <c r="M151" s="353" t="s">
        <v>285</v>
      </c>
    </row>
    <row r="152" spans="1:25" ht="20.100000000000001" customHeight="1" x14ac:dyDescent="0.25">
      <c r="A152" s="432"/>
      <c r="B152" s="432"/>
      <c r="C152" s="432"/>
      <c r="D152" s="432"/>
      <c r="E152" s="90" t="s">
        <v>32</v>
      </c>
      <c r="F152" s="347" t="s">
        <v>19</v>
      </c>
      <c r="G152" s="347" t="s">
        <v>19</v>
      </c>
      <c r="H152" s="347" t="s">
        <v>226</v>
      </c>
      <c r="I152" s="353" t="s">
        <v>285</v>
      </c>
      <c r="J152" s="353" t="s">
        <v>285</v>
      </c>
      <c r="K152" s="353" t="s">
        <v>285</v>
      </c>
      <c r="L152" s="353" t="s">
        <v>285</v>
      </c>
      <c r="M152" s="353" t="s">
        <v>285</v>
      </c>
    </row>
    <row r="153" spans="1:25" ht="50.1" customHeight="1" x14ac:dyDescent="0.25">
      <c r="A153" s="430">
        <v>1</v>
      </c>
      <c r="B153" s="433" t="s">
        <v>21</v>
      </c>
      <c r="C153" s="433" t="s">
        <v>33</v>
      </c>
      <c r="D153" s="433" t="s">
        <v>36</v>
      </c>
      <c r="E153" s="324" t="s">
        <v>400</v>
      </c>
      <c r="F153" s="96" t="s">
        <v>561</v>
      </c>
      <c r="G153" s="96" t="s">
        <v>25</v>
      </c>
      <c r="H153" s="171">
        <v>1</v>
      </c>
      <c r="I153" s="171">
        <v>0</v>
      </c>
      <c r="J153" s="171">
        <v>0</v>
      </c>
      <c r="K153" s="327">
        <v>540.99</v>
      </c>
      <c r="L153" s="327">
        <v>0</v>
      </c>
      <c r="M153" s="327">
        <v>0</v>
      </c>
    </row>
    <row r="154" spans="1:25" ht="20.100000000000001" customHeight="1" x14ac:dyDescent="0.25">
      <c r="A154" s="431"/>
      <c r="B154" s="431"/>
      <c r="C154" s="431"/>
      <c r="D154" s="431"/>
      <c r="E154" s="90" t="s">
        <v>246</v>
      </c>
      <c r="F154" s="347" t="s">
        <v>19</v>
      </c>
      <c r="G154" s="347" t="s">
        <v>19</v>
      </c>
      <c r="H154" s="347" t="s">
        <v>64</v>
      </c>
      <c r="I154" s="353" t="s">
        <v>285</v>
      </c>
      <c r="J154" s="353" t="s">
        <v>285</v>
      </c>
      <c r="K154" s="353" t="s">
        <v>285</v>
      </c>
      <c r="L154" s="353" t="s">
        <v>285</v>
      </c>
      <c r="M154" s="353" t="s">
        <v>285</v>
      </c>
    </row>
    <row r="155" spans="1:25" ht="20.100000000000001" customHeight="1" x14ac:dyDescent="0.25">
      <c r="A155" s="431"/>
      <c r="B155" s="431"/>
      <c r="C155" s="431"/>
      <c r="D155" s="431"/>
      <c r="E155" s="90" t="s">
        <v>334</v>
      </c>
      <c r="F155" s="347" t="s">
        <v>19</v>
      </c>
      <c r="G155" s="347" t="s">
        <v>19</v>
      </c>
      <c r="H155" s="347" t="s">
        <v>56</v>
      </c>
      <c r="I155" s="353" t="s">
        <v>285</v>
      </c>
      <c r="J155" s="353" t="s">
        <v>285</v>
      </c>
      <c r="K155" s="353" t="s">
        <v>285</v>
      </c>
      <c r="L155" s="353" t="s">
        <v>285</v>
      </c>
      <c r="M155" s="353" t="s">
        <v>285</v>
      </c>
    </row>
    <row r="156" spans="1:25" ht="20.100000000000001" customHeight="1" x14ac:dyDescent="0.25">
      <c r="A156" s="432"/>
      <c r="B156" s="432"/>
      <c r="C156" s="432"/>
      <c r="D156" s="432"/>
      <c r="E156" s="90" t="s">
        <v>32</v>
      </c>
      <c r="F156" s="347" t="s">
        <v>19</v>
      </c>
      <c r="G156" s="347" t="s">
        <v>19</v>
      </c>
      <c r="H156" s="347" t="s">
        <v>56</v>
      </c>
      <c r="I156" s="353" t="s">
        <v>285</v>
      </c>
      <c r="J156" s="353" t="s">
        <v>285</v>
      </c>
      <c r="K156" s="353" t="s">
        <v>285</v>
      </c>
      <c r="L156" s="353" t="s">
        <v>285</v>
      </c>
      <c r="M156" s="353" t="s">
        <v>285</v>
      </c>
    </row>
    <row r="157" spans="1:25" ht="50.1" customHeight="1" x14ac:dyDescent="0.25">
      <c r="A157" s="430">
        <v>1</v>
      </c>
      <c r="B157" s="433" t="s">
        <v>21</v>
      </c>
      <c r="C157" s="433" t="s">
        <v>33</v>
      </c>
      <c r="D157" s="433" t="s">
        <v>36</v>
      </c>
      <c r="E157" s="324" t="s">
        <v>401</v>
      </c>
      <c r="F157" s="96" t="s">
        <v>561</v>
      </c>
      <c r="G157" s="96" t="s">
        <v>25</v>
      </c>
      <c r="H157" s="171">
        <v>1</v>
      </c>
      <c r="I157" s="171">
        <v>0</v>
      </c>
      <c r="J157" s="171">
        <v>0</v>
      </c>
      <c r="K157" s="327">
        <v>438.82</v>
      </c>
      <c r="L157" s="327">
        <v>0</v>
      </c>
      <c r="M157" s="327">
        <v>0</v>
      </c>
    </row>
    <row r="158" spans="1:25" ht="20.100000000000001" customHeight="1" x14ac:dyDescent="0.25">
      <c r="A158" s="431"/>
      <c r="B158" s="431"/>
      <c r="C158" s="431"/>
      <c r="D158" s="431"/>
      <c r="E158" s="90" t="s">
        <v>246</v>
      </c>
      <c r="F158" s="347" t="s">
        <v>19</v>
      </c>
      <c r="G158" s="347" t="s">
        <v>19</v>
      </c>
      <c r="H158" s="347" t="s">
        <v>64</v>
      </c>
      <c r="I158" s="353" t="s">
        <v>285</v>
      </c>
      <c r="J158" s="353" t="s">
        <v>285</v>
      </c>
      <c r="K158" s="353" t="s">
        <v>285</v>
      </c>
      <c r="L158" s="353" t="s">
        <v>285</v>
      </c>
      <c r="M158" s="353" t="s">
        <v>285</v>
      </c>
    </row>
    <row r="159" spans="1:25" ht="20.100000000000001" customHeight="1" x14ac:dyDescent="0.25">
      <c r="A159" s="431"/>
      <c r="B159" s="431"/>
      <c r="C159" s="431"/>
      <c r="D159" s="431"/>
      <c r="E159" s="90" t="s">
        <v>334</v>
      </c>
      <c r="F159" s="347" t="s">
        <v>19</v>
      </c>
      <c r="G159" s="347" t="s">
        <v>19</v>
      </c>
      <c r="H159" s="347" t="s">
        <v>37</v>
      </c>
      <c r="I159" s="353" t="s">
        <v>285</v>
      </c>
      <c r="J159" s="353" t="s">
        <v>285</v>
      </c>
      <c r="K159" s="353" t="s">
        <v>285</v>
      </c>
      <c r="L159" s="353" t="s">
        <v>285</v>
      </c>
      <c r="M159" s="353" t="s">
        <v>285</v>
      </c>
    </row>
    <row r="160" spans="1:25" ht="20.100000000000001" customHeight="1" x14ac:dyDescent="0.25">
      <c r="A160" s="432"/>
      <c r="B160" s="432"/>
      <c r="C160" s="432"/>
      <c r="D160" s="432"/>
      <c r="E160" s="90" t="s">
        <v>32</v>
      </c>
      <c r="F160" s="347" t="s">
        <v>19</v>
      </c>
      <c r="G160" s="347" t="s">
        <v>19</v>
      </c>
      <c r="H160" s="347" t="s">
        <v>37</v>
      </c>
      <c r="I160" s="353" t="s">
        <v>285</v>
      </c>
      <c r="J160" s="353" t="s">
        <v>285</v>
      </c>
      <c r="K160" s="353" t="s">
        <v>285</v>
      </c>
      <c r="L160" s="353" t="s">
        <v>285</v>
      </c>
      <c r="M160" s="353" t="s">
        <v>285</v>
      </c>
    </row>
    <row r="161" spans="1:38" s="367" customFormat="1" ht="39.75" customHeight="1" x14ac:dyDescent="0.25">
      <c r="A161" s="438">
        <v>1</v>
      </c>
      <c r="B161" s="439" t="s">
        <v>21</v>
      </c>
      <c r="C161" s="439" t="s">
        <v>33</v>
      </c>
      <c r="D161" s="439" t="s">
        <v>36</v>
      </c>
      <c r="E161" s="324" t="s">
        <v>661</v>
      </c>
      <c r="F161" s="96" t="s">
        <v>561</v>
      </c>
      <c r="G161" s="96" t="s">
        <v>25</v>
      </c>
      <c r="H161" s="171">
        <v>1</v>
      </c>
      <c r="I161" s="171">
        <v>0</v>
      </c>
      <c r="J161" s="171">
        <v>0</v>
      </c>
      <c r="K161" s="327">
        <v>1182.82</v>
      </c>
      <c r="L161" s="327">
        <v>0</v>
      </c>
      <c r="M161" s="327">
        <v>0</v>
      </c>
      <c r="N161" s="365"/>
      <c r="O161" s="366"/>
      <c r="P161" s="366"/>
      <c r="Q161" s="366"/>
      <c r="R161" s="366"/>
      <c r="S161" s="366"/>
      <c r="T161" s="366"/>
      <c r="U161" s="366"/>
      <c r="V161" s="366"/>
      <c r="W161" s="366"/>
      <c r="X161" s="366"/>
      <c r="Y161" s="366"/>
      <c r="Z161" s="366"/>
      <c r="AA161" s="366"/>
      <c r="AB161" s="366"/>
      <c r="AC161" s="366"/>
      <c r="AD161" s="366"/>
      <c r="AE161" s="366"/>
      <c r="AF161" s="366"/>
      <c r="AG161" s="366"/>
      <c r="AH161" s="366"/>
      <c r="AI161" s="366"/>
      <c r="AJ161" s="366"/>
      <c r="AK161" s="366"/>
      <c r="AL161" s="366"/>
    </row>
    <row r="162" spans="1:38" s="367" customFormat="1" ht="20.100000000000001" customHeight="1" x14ac:dyDescent="0.25">
      <c r="A162" s="461"/>
      <c r="B162" s="461"/>
      <c r="C162" s="461"/>
      <c r="D162" s="461"/>
      <c r="E162" s="90" t="s">
        <v>246</v>
      </c>
      <c r="F162" s="347" t="s">
        <v>19</v>
      </c>
      <c r="G162" s="347" t="s">
        <v>19</v>
      </c>
      <c r="H162" s="347" t="s">
        <v>55</v>
      </c>
      <c r="I162" s="263" t="s">
        <v>285</v>
      </c>
      <c r="J162" s="263" t="s">
        <v>285</v>
      </c>
      <c r="K162" s="263" t="s">
        <v>285</v>
      </c>
      <c r="L162" s="263" t="s">
        <v>285</v>
      </c>
      <c r="M162" s="263" t="s">
        <v>285</v>
      </c>
      <c r="N162" s="365"/>
      <c r="O162" s="366"/>
      <c r="P162" s="366"/>
      <c r="Q162" s="366"/>
      <c r="R162" s="366"/>
      <c r="S162" s="366"/>
      <c r="T162" s="366"/>
      <c r="U162" s="366"/>
      <c r="V162" s="366"/>
      <c r="W162" s="366"/>
      <c r="X162" s="366"/>
      <c r="Y162" s="366"/>
      <c r="Z162" s="366"/>
      <c r="AA162" s="366"/>
      <c r="AB162" s="366"/>
      <c r="AC162" s="366"/>
      <c r="AD162" s="366"/>
      <c r="AE162" s="366"/>
      <c r="AF162" s="366"/>
      <c r="AG162" s="366"/>
      <c r="AH162" s="366"/>
      <c r="AI162" s="366"/>
      <c r="AJ162" s="366"/>
      <c r="AK162" s="366"/>
      <c r="AL162" s="366"/>
    </row>
    <row r="163" spans="1:38" s="367" customFormat="1" ht="20.100000000000001" customHeight="1" x14ac:dyDescent="0.25">
      <c r="A163" s="461"/>
      <c r="B163" s="461"/>
      <c r="C163" s="461"/>
      <c r="D163" s="461"/>
      <c r="E163" s="90" t="s">
        <v>334</v>
      </c>
      <c r="F163" s="347" t="s">
        <v>19</v>
      </c>
      <c r="G163" s="347" t="s">
        <v>19</v>
      </c>
      <c r="H163" s="347" t="s">
        <v>39</v>
      </c>
      <c r="I163" s="263" t="s">
        <v>285</v>
      </c>
      <c r="J163" s="263" t="s">
        <v>285</v>
      </c>
      <c r="K163" s="263" t="s">
        <v>285</v>
      </c>
      <c r="L163" s="263" t="s">
        <v>285</v>
      </c>
      <c r="M163" s="263" t="s">
        <v>285</v>
      </c>
      <c r="N163" s="365"/>
      <c r="O163" s="366"/>
      <c r="P163" s="366"/>
      <c r="Q163" s="366"/>
      <c r="R163" s="366"/>
      <c r="S163" s="366"/>
      <c r="T163" s="366"/>
      <c r="U163" s="366"/>
      <c r="V163" s="366"/>
      <c r="W163" s="366"/>
      <c r="X163" s="366"/>
      <c r="Y163" s="366"/>
      <c r="Z163" s="366"/>
      <c r="AA163" s="366"/>
      <c r="AB163" s="366"/>
      <c r="AC163" s="366"/>
      <c r="AD163" s="366"/>
      <c r="AE163" s="366"/>
      <c r="AF163" s="366"/>
      <c r="AG163" s="366"/>
      <c r="AH163" s="366"/>
      <c r="AI163" s="366"/>
      <c r="AJ163" s="366"/>
      <c r="AK163" s="366"/>
      <c r="AL163" s="366"/>
    </row>
    <row r="164" spans="1:38" s="367" customFormat="1" ht="20.100000000000001" customHeight="1" x14ac:dyDescent="0.25">
      <c r="A164" s="462"/>
      <c r="B164" s="462"/>
      <c r="C164" s="462"/>
      <c r="D164" s="462"/>
      <c r="E164" s="90" t="s">
        <v>32</v>
      </c>
      <c r="F164" s="347" t="s">
        <v>19</v>
      </c>
      <c r="G164" s="347" t="s">
        <v>19</v>
      </c>
      <c r="H164" s="347" t="s">
        <v>39</v>
      </c>
      <c r="I164" s="263" t="s">
        <v>285</v>
      </c>
      <c r="J164" s="263" t="s">
        <v>285</v>
      </c>
      <c r="K164" s="263" t="s">
        <v>285</v>
      </c>
      <c r="L164" s="263" t="s">
        <v>285</v>
      </c>
      <c r="M164" s="263" t="s">
        <v>285</v>
      </c>
      <c r="N164" s="365"/>
      <c r="O164" s="366"/>
      <c r="P164" s="366"/>
      <c r="Q164" s="366"/>
      <c r="R164" s="366"/>
      <c r="S164" s="366"/>
      <c r="T164" s="366"/>
      <c r="U164" s="366"/>
      <c r="V164" s="366"/>
      <c r="W164" s="366"/>
      <c r="X164" s="366"/>
      <c r="Y164" s="366"/>
      <c r="Z164" s="366"/>
      <c r="AA164" s="366"/>
      <c r="AB164" s="366"/>
      <c r="AC164" s="366"/>
      <c r="AD164" s="366"/>
      <c r="AE164" s="366"/>
      <c r="AF164" s="366"/>
      <c r="AG164" s="366"/>
      <c r="AH164" s="366"/>
      <c r="AI164" s="366"/>
      <c r="AJ164" s="366"/>
      <c r="AK164" s="366"/>
      <c r="AL164" s="366"/>
    </row>
    <row r="165" spans="1:38" s="367" customFormat="1" ht="38.25" customHeight="1" x14ac:dyDescent="0.25">
      <c r="A165" s="438">
        <v>1</v>
      </c>
      <c r="B165" s="439" t="s">
        <v>21</v>
      </c>
      <c r="C165" s="439" t="s">
        <v>33</v>
      </c>
      <c r="D165" s="439" t="s">
        <v>36</v>
      </c>
      <c r="E165" s="324" t="s">
        <v>662</v>
      </c>
      <c r="F165" s="96" t="s">
        <v>561</v>
      </c>
      <c r="G165" s="96" t="s">
        <v>25</v>
      </c>
      <c r="H165" s="171">
        <v>1</v>
      </c>
      <c r="I165" s="171">
        <v>0</v>
      </c>
      <c r="J165" s="171">
        <v>0</v>
      </c>
      <c r="K165" s="327">
        <v>1214.7</v>
      </c>
      <c r="L165" s="327">
        <v>0</v>
      </c>
      <c r="M165" s="327">
        <v>0</v>
      </c>
      <c r="N165" s="365"/>
      <c r="O165" s="366"/>
      <c r="P165" s="366"/>
      <c r="Q165" s="366"/>
      <c r="R165" s="366"/>
      <c r="S165" s="366"/>
      <c r="T165" s="366"/>
      <c r="U165" s="366"/>
      <c r="V165" s="366"/>
      <c r="W165" s="366"/>
      <c r="X165" s="366"/>
      <c r="Y165" s="366"/>
      <c r="Z165" s="366"/>
      <c r="AA165" s="366"/>
      <c r="AB165" s="366"/>
      <c r="AC165" s="366"/>
      <c r="AD165" s="366"/>
      <c r="AE165" s="366"/>
      <c r="AF165" s="366"/>
      <c r="AG165" s="366"/>
      <c r="AH165" s="366"/>
      <c r="AI165" s="366"/>
      <c r="AJ165" s="366"/>
      <c r="AK165" s="366"/>
      <c r="AL165" s="366"/>
    </row>
    <row r="166" spans="1:38" s="367" customFormat="1" ht="20.100000000000001" customHeight="1" x14ac:dyDescent="0.25">
      <c r="A166" s="461"/>
      <c r="B166" s="461"/>
      <c r="C166" s="461"/>
      <c r="D166" s="461"/>
      <c r="E166" s="90" t="s">
        <v>246</v>
      </c>
      <c r="F166" s="347" t="s">
        <v>19</v>
      </c>
      <c r="G166" s="347" t="s">
        <v>19</v>
      </c>
      <c r="H166" s="347" t="s">
        <v>227</v>
      </c>
      <c r="I166" s="263" t="s">
        <v>285</v>
      </c>
      <c r="J166" s="263" t="s">
        <v>285</v>
      </c>
      <c r="K166" s="263" t="s">
        <v>285</v>
      </c>
      <c r="L166" s="263" t="s">
        <v>285</v>
      </c>
      <c r="M166" s="263" t="s">
        <v>285</v>
      </c>
      <c r="N166" s="365"/>
      <c r="O166" s="366"/>
      <c r="P166" s="366"/>
      <c r="Q166" s="366"/>
      <c r="R166" s="366"/>
      <c r="S166" s="366"/>
      <c r="T166" s="366"/>
      <c r="U166" s="366"/>
      <c r="V166" s="366"/>
      <c r="W166" s="366"/>
      <c r="X166" s="366"/>
      <c r="Y166" s="366"/>
      <c r="Z166" s="366"/>
      <c r="AA166" s="366"/>
      <c r="AB166" s="366"/>
      <c r="AC166" s="366"/>
      <c r="AD166" s="366"/>
      <c r="AE166" s="366"/>
      <c r="AF166" s="366"/>
      <c r="AG166" s="366"/>
      <c r="AH166" s="366"/>
      <c r="AI166" s="366"/>
      <c r="AJ166" s="366"/>
      <c r="AK166" s="366"/>
      <c r="AL166" s="366"/>
    </row>
    <row r="167" spans="1:38" s="367" customFormat="1" ht="20.100000000000001" customHeight="1" x14ac:dyDescent="0.25">
      <c r="A167" s="461"/>
      <c r="B167" s="461"/>
      <c r="C167" s="461"/>
      <c r="D167" s="461"/>
      <c r="E167" s="90" t="s">
        <v>334</v>
      </c>
      <c r="F167" s="347" t="s">
        <v>19</v>
      </c>
      <c r="G167" s="347" t="s">
        <v>19</v>
      </c>
      <c r="H167" s="347" t="s">
        <v>228</v>
      </c>
      <c r="I167" s="263" t="s">
        <v>285</v>
      </c>
      <c r="J167" s="263" t="s">
        <v>285</v>
      </c>
      <c r="K167" s="263" t="s">
        <v>285</v>
      </c>
      <c r="L167" s="263" t="s">
        <v>285</v>
      </c>
      <c r="M167" s="263" t="s">
        <v>285</v>
      </c>
      <c r="N167" s="365"/>
      <c r="O167" s="366"/>
      <c r="P167" s="366"/>
      <c r="Q167" s="366"/>
      <c r="R167" s="366"/>
      <c r="S167" s="366"/>
      <c r="T167" s="366"/>
      <c r="U167" s="366"/>
      <c r="V167" s="366"/>
      <c r="W167" s="366"/>
      <c r="X167" s="366"/>
      <c r="Y167" s="366"/>
      <c r="Z167" s="366"/>
      <c r="AA167" s="366"/>
      <c r="AB167" s="366"/>
      <c r="AC167" s="366"/>
      <c r="AD167" s="366"/>
      <c r="AE167" s="366"/>
      <c r="AF167" s="366"/>
      <c r="AG167" s="366"/>
      <c r="AH167" s="366"/>
      <c r="AI167" s="366"/>
      <c r="AJ167" s="366"/>
      <c r="AK167" s="366"/>
      <c r="AL167" s="366"/>
    </row>
    <row r="168" spans="1:38" s="367" customFormat="1" ht="20.100000000000001" customHeight="1" x14ac:dyDescent="0.25">
      <c r="A168" s="462"/>
      <c r="B168" s="462"/>
      <c r="C168" s="462"/>
      <c r="D168" s="462"/>
      <c r="E168" s="90" t="s">
        <v>32</v>
      </c>
      <c r="F168" s="347" t="s">
        <v>19</v>
      </c>
      <c r="G168" s="347" t="s">
        <v>19</v>
      </c>
      <c r="H168" s="347" t="s">
        <v>228</v>
      </c>
      <c r="I168" s="263" t="s">
        <v>285</v>
      </c>
      <c r="J168" s="263" t="s">
        <v>285</v>
      </c>
      <c r="K168" s="263" t="s">
        <v>285</v>
      </c>
      <c r="L168" s="263" t="s">
        <v>285</v>
      </c>
      <c r="M168" s="263" t="s">
        <v>285</v>
      </c>
      <c r="N168" s="365"/>
      <c r="O168" s="366"/>
      <c r="P168" s="366"/>
      <c r="Q168" s="366"/>
      <c r="R168" s="366"/>
      <c r="S168" s="366"/>
      <c r="T168" s="366"/>
      <c r="U168" s="366"/>
      <c r="V168" s="366"/>
      <c r="W168" s="366"/>
      <c r="X168" s="366"/>
      <c r="Y168" s="366"/>
      <c r="Z168" s="366"/>
      <c r="AA168" s="366"/>
      <c r="AB168" s="366"/>
      <c r="AC168" s="366"/>
      <c r="AD168" s="366"/>
      <c r="AE168" s="366"/>
      <c r="AF168" s="366"/>
      <c r="AG168" s="366"/>
      <c r="AH168" s="366"/>
      <c r="AI168" s="366"/>
      <c r="AJ168" s="366"/>
      <c r="AK168" s="366"/>
      <c r="AL168" s="366"/>
    </row>
    <row r="169" spans="1:38" s="367" customFormat="1" ht="87" customHeight="1" x14ac:dyDescent="0.25">
      <c r="A169" s="438">
        <v>1</v>
      </c>
      <c r="B169" s="439" t="s">
        <v>21</v>
      </c>
      <c r="C169" s="439" t="s">
        <v>33</v>
      </c>
      <c r="D169" s="439" t="s">
        <v>36</v>
      </c>
      <c r="E169" s="324" t="s">
        <v>663</v>
      </c>
      <c r="F169" s="96" t="s">
        <v>561</v>
      </c>
      <c r="G169" s="96" t="s">
        <v>25</v>
      </c>
      <c r="H169" s="171">
        <v>3</v>
      </c>
      <c r="I169" s="171">
        <v>0</v>
      </c>
      <c r="J169" s="171">
        <v>0</v>
      </c>
      <c r="K169" s="327">
        <v>15446.54</v>
      </c>
      <c r="L169" s="327">
        <v>0</v>
      </c>
      <c r="M169" s="327">
        <v>0</v>
      </c>
      <c r="N169" s="365"/>
      <c r="O169" s="366"/>
      <c r="P169" s="366"/>
      <c r="Q169" s="366"/>
      <c r="R169" s="366"/>
      <c r="S169" s="366"/>
      <c r="T169" s="366"/>
      <c r="U169" s="366"/>
      <c r="V169" s="366"/>
      <c r="W169" s="366"/>
      <c r="X169" s="366"/>
      <c r="Y169" s="366"/>
      <c r="Z169" s="366"/>
      <c r="AA169" s="366"/>
      <c r="AB169" s="366"/>
      <c r="AC169" s="366"/>
      <c r="AD169" s="366"/>
      <c r="AE169" s="366"/>
      <c r="AF169" s="366"/>
      <c r="AG169" s="366"/>
      <c r="AH169" s="366"/>
      <c r="AI169" s="366"/>
      <c r="AJ169" s="366"/>
      <c r="AK169" s="366"/>
      <c r="AL169" s="366"/>
    </row>
    <row r="170" spans="1:38" s="367" customFormat="1" ht="20.100000000000001" customHeight="1" x14ac:dyDescent="0.25">
      <c r="A170" s="461"/>
      <c r="B170" s="461"/>
      <c r="C170" s="461"/>
      <c r="D170" s="461"/>
      <c r="E170" s="90" t="s">
        <v>246</v>
      </c>
      <c r="F170" s="347" t="s">
        <v>19</v>
      </c>
      <c r="G170" s="347" t="s">
        <v>19</v>
      </c>
      <c r="H170" s="347" t="s">
        <v>55</v>
      </c>
      <c r="I170" s="263" t="s">
        <v>285</v>
      </c>
      <c r="J170" s="263" t="s">
        <v>285</v>
      </c>
      <c r="K170" s="263" t="s">
        <v>285</v>
      </c>
      <c r="L170" s="263" t="s">
        <v>285</v>
      </c>
      <c r="M170" s="263" t="s">
        <v>285</v>
      </c>
      <c r="N170" s="365"/>
      <c r="O170" s="366"/>
      <c r="P170" s="366"/>
      <c r="Q170" s="366"/>
      <c r="R170" s="366"/>
      <c r="S170" s="366"/>
      <c r="T170" s="366"/>
      <c r="U170" s="366"/>
      <c r="V170" s="366"/>
      <c r="W170" s="366"/>
      <c r="X170" s="366"/>
      <c r="Y170" s="366"/>
      <c r="Z170" s="366"/>
      <c r="AA170" s="366"/>
      <c r="AB170" s="366"/>
      <c r="AC170" s="366"/>
      <c r="AD170" s="366"/>
      <c r="AE170" s="366"/>
      <c r="AF170" s="366"/>
      <c r="AG170" s="366"/>
      <c r="AH170" s="366"/>
      <c r="AI170" s="366"/>
      <c r="AJ170" s="366"/>
      <c r="AK170" s="366"/>
      <c r="AL170" s="366"/>
    </row>
    <row r="171" spans="1:38" s="367" customFormat="1" ht="20.100000000000001" customHeight="1" x14ac:dyDescent="0.25">
      <c r="A171" s="461"/>
      <c r="B171" s="461"/>
      <c r="C171" s="461"/>
      <c r="D171" s="461"/>
      <c r="E171" s="90" t="s">
        <v>334</v>
      </c>
      <c r="F171" s="347" t="s">
        <v>19</v>
      </c>
      <c r="G171" s="347" t="s">
        <v>19</v>
      </c>
      <c r="H171" s="347" t="s">
        <v>39</v>
      </c>
      <c r="I171" s="263" t="s">
        <v>285</v>
      </c>
      <c r="J171" s="263" t="s">
        <v>285</v>
      </c>
      <c r="K171" s="263" t="s">
        <v>285</v>
      </c>
      <c r="L171" s="263" t="s">
        <v>285</v>
      </c>
      <c r="M171" s="263" t="s">
        <v>285</v>
      </c>
      <c r="N171" s="365"/>
      <c r="O171" s="366"/>
      <c r="P171" s="366"/>
      <c r="Q171" s="366"/>
      <c r="R171" s="366"/>
      <c r="S171" s="366"/>
      <c r="T171" s="366"/>
      <c r="U171" s="366"/>
      <c r="V171" s="366"/>
      <c r="W171" s="366"/>
      <c r="X171" s="366"/>
      <c r="Y171" s="366"/>
      <c r="Z171" s="366"/>
      <c r="AA171" s="366"/>
      <c r="AB171" s="366"/>
      <c r="AC171" s="366"/>
      <c r="AD171" s="366"/>
      <c r="AE171" s="366"/>
      <c r="AF171" s="366"/>
      <c r="AG171" s="366"/>
      <c r="AH171" s="366"/>
      <c r="AI171" s="366"/>
      <c r="AJ171" s="366"/>
      <c r="AK171" s="366"/>
      <c r="AL171" s="366"/>
    </row>
    <row r="172" spans="1:38" s="367" customFormat="1" ht="20.100000000000001" customHeight="1" x14ac:dyDescent="0.25">
      <c r="A172" s="462"/>
      <c r="B172" s="462"/>
      <c r="C172" s="462"/>
      <c r="D172" s="462"/>
      <c r="E172" s="90" t="s">
        <v>32</v>
      </c>
      <c r="F172" s="347" t="s">
        <v>19</v>
      </c>
      <c r="G172" s="347" t="s">
        <v>19</v>
      </c>
      <c r="H172" s="347" t="s">
        <v>39</v>
      </c>
      <c r="I172" s="263" t="s">
        <v>285</v>
      </c>
      <c r="J172" s="263" t="s">
        <v>285</v>
      </c>
      <c r="K172" s="263" t="s">
        <v>285</v>
      </c>
      <c r="L172" s="263" t="s">
        <v>285</v>
      </c>
      <c r="M172" s="263" t="s">
        <v>285</v>
      </c>
      <c r="N172" s="365"/>
      <c r="O172" s="366"/>
      <c r="P172" s="366"/>
      <c r="Q172" s="366"/>
      <c r="R172" s="366"/>
      <c r="S172" s="366"/>
      <c r="T172" s="366"/>
      <c r="U172" s="366"/>
      <c r="V172" s="366"/>
      <c r="W172" s="366"/>
      <c r="X172" s="366"/>
      <c r="Y172" s="366"/>
      <c r="Z172" s="366"/>
      <c r="AA172" s="366"/>
      <c r="AB172" s="366"/>
      <c r="AC172" s="366"/>
      <c r="AD172" s="366"/>
      <c r="AE172" s="366"/>
      <c r="AF172" s="366"/>
      <c r="AG172" s="366"/>
      <c r="AH172" s="366"/>
      <c r="AI172" s="366"/>
      <c r="AJ172" s="366"/>
      <c r="AK172" s="366"/>
      <c r="AL172" s="366"/>
    </row>
    <row r="173" spans="1:38" s="367" customFormat="1" ht="87" customHeight="1" x14ac:dyDescent="0.25">
      <c r="A173" s="438">
        <v>1</v>
      </c>
      <c r="B173" s="439" t="s">
        <v>21</v>
      </c>
      <c r="C173" s="439" t="s">
        <v>33</v>
      </c>
      <c r="D173" s="439" t="s">
        <v>36</v>
      </c>
      <c r="E173" s="324" t="s">
        <v>664</v>
      </c>
      <c r="F173" s="96" t="s">
        <v>561</v>
      </c>
      <c r="G173" s="96" t="s">
        <v>25</v>
      </c>
      <c r="H173" s="171">
        <v>1</v>
      </c>
      <c r="I173" s="171">
        <v>0</v>
      </c>
      <c r="J173" s="171">
        <v>0</v>
      </c>
      <c r="K173" s="327">
        <v>400</v>
      </c>
      <c r="L173" s="327">
        <v>0</v>
      </c>
      <c r="M173" s="327">
        <v>0</v>
      </c>
      <c r="N173" s="365"/>
      <c r="O173" s="366"/>
      <c r="P173" s="366"/>
      <c r="Q173" s="366"/>
      <c r="R173" s="366"/>
      <c r="S173" s="366"/>
      <c r="T173" s="366"/>
      <c r="U173" s="366"/>
      <c r="V173" s="366"/>
      <c r="W173" s="366"/>
      <c r="X173" s="366"/>
      <c r="Y173" s="366"/>
      <c r="Z173" s="366"/>
      <c r="AA173" s="366"/>
      <c r="AB173" s="366"/>
      <c r="AC173" s="366"/>
      <c r="AD173" s="366"/>
      <c r="AE173" s="366"/>
      <c r="AF173" s="366"/>
      <c r="AG173" s="366"/>
      <c r="AH173" s="366"/>
      <c r="AI173" s="366"/>
      <c r="AJ173" s="366"/>
      <c r="AK173" s="366"/>
      <c r="AL173" s="366"/>
    </row>
    <row r="174" spans="1:38" s="367" customFormat="1" ht="20.100000000000001" customHeight="1" x14ac:dyDescent="0.25">
      <c r="A174" s="461"/>
      <c r="B174" s="461"/>
      <c r="C174" s="461"/>
      <c r="D174" s="461"/>
      <c r="E174" s="90" t="s">
        <v>246</v>
      </c>
      <c r="F174" s="347" t="s">
        <v>19</v>
      </c>
      <c r="G174" s="347" t="s">
        <v>19</v>
      </c>
      <c r="H174" s="347" t="s">
        <v>55</v>
      </c>
      <c r="I174" s="263" t="s">
        <v>285</v>
      </c>
      <c r="J174" s="263" t="s">
        <v>285</v>
      </c>
      <c r="K174" s="263" t="s">
        <v>285</v>
      </c>
      <c r="L174" s="263" t="s">
        <v>285</v>
      </c>
      <c r="M174" s="263" t="s">
        <v>285</v>
      </c>
      <c r="N174" s="365"/>
      <c r="O174" s="366"/>
      <c r="P174" s="366"/>
      <c r="Q174" s="366"/>
      <c r="R174" s="366"/>
      <c r="S174" s="366"/>
      <c r="T174" s="366"/>
      <c r="U174" s="366"/>
      <c r="V174" s="366"/>
      <c r="W174" s="366"/>
      <c r="X174" s="366"/>
      <c r="Y174" s="366"/>
      <c r="Z174" s="366"/>
      <c r="AA174" s="366"/>
      <c r="AB174" s="366"/>
      <c r="AC174" s="366"/>
      <c r="AD174" s="366"/>
      <c r="AE174" s="366"/>
      <c r="AF174" s="366"/>
      <c r="AG174" s="366"/>
      <c r="AH174" s="366"/>
      <c r="AI174" s="366"/>
      <c r="AJ174" s="366"/>
      <c r="AK174" s="366"/>
      <c r="AL174" s="366"/>
    </row>
    <row r="175" spans="1:38" s="367" customFormat="1" ht="20.100000000000001" customHeight="1" x14ac:dyDescent="0.25">
      <c r="A175" s="461"/>
      <c r="B175" s="461"/>
      <c r="C175" s="461"/>
      <c r="D175" s="461"/>
      <c r="E175" s="90" t="s">
        <v>334</v>
      </c>
      <c r="F175" s="347" t="s">
        <v>19</v>
      </c>
      <c r="G175" s="347" t="s">
        <v>19</v>
      </c>
      <c r="H175" s="347" t="s">
        <v>225</v>
      </c>
      <c r="I175" s="263" t="s">
        <v>285</v>
      </c>
      <c r="J175" s="263" t="s">
        <v>285</v>
      </c>
      <c r="K175" s="263" t="s">
        <v>285</v>
      </c>
      <c r="L175" s="263" t="s">
        <v>285</v>
      </c>
      <c r="M175" s="263" t="s">
        <v>285</v>
      </c>
      <c r="N175" s="365"/>
      <c r="O175" s="366"/>
      <c r="P175" s="366"/>
      <c r="Q175" s="366"/>
      <c r="R175" s="366"/>
      <c r="S175" s="366"/>
      <c r="T175" s="366"/>
      <c r="U175" s="366"/>
      <c r="V175" s="366"/>
      <c r="W175" s="366"/>
      <c r="X175" s="366"/>
      <c r="Y175" s="366"/>
      <c r="Z175" s="366"/>
      <c r="AA175" s="366"/>
      <c r="AB175" s="366"/>
      <c r="AC175" s="366"/>
      <c r="AD175" s="366"/>
      <c r="AE175" s="366"/>
      <c r="AF175" s="366"/>
      <c r="AG175" s="366"/>
      <c r="AH175" s="366"/>
      <c r="AI175" s="366"/>
      <c r="AJ175" s="366"/>
      <c r="AK175" s="366"/>
      <c r="AL175" s="366"/>
    </row>
    <row r="176" spans="1:38" s="367" customFormat="1" ht="20.100000000000001" customHeight="1" x14ac:dyDescent="0.25">
      <c r="A176" s="462"/>
      <c r="B176" s="462"/>
      <c r="C176" s="462"/>
      <c r="D176" s="462"/>
      <c r="E176" s="90" t="s">
        <v>32</v>
      </c>
      <c r="F176" s="347" t="s">
        <v>19</v>
      </c>
      <c r="G176" s="347" t="s">
        <v>19</v>
      </c>
      <c r="H176" s="347" t="s">
        <v>225</v>
      </c>
      <c r="I176" s="263" t="s">
        <v>285</v>
      </c>
      <c r="J176" s="263" t="s">
        <v>285</v>
      </c>
      <c r="K176" s="263" t="s">
        <v>285</v>
      </c>
      <c r="L176" s="263" t="s">
        <v>285</v>
      </c>
      <c r="M176" s="263" t="s">
        <v>285</v>
      </c>
      <c r="N176" s="365"/>
      <c r="O176" s="366"/>
      <c r="P176" s="366"/>
      <c r="Q176" s="366"/>
      <c r="R176" s="366"/>
      <c r="S176" s="366"/>
      <c r="T176" s="366"/>
      <c r="U176" s="366"/>
      <c r="V176" s="366"/>
      <c r="W176" s="366"/>
      <c r="X176" s="366"/>
      <c r="Y176" s="366"/>
      <c r="Z176" s="366"/>
      <c r="AA176" s="366"/>
      <c r="AB176" s="366"/>
      <c r="AC176" s="366"/>
      <c r="AD176" s="366"/>
      <c r="AE176" s="366"/>
      <c r="AF176" s="366"/>
      <c r="AG176" s="366"/>
      <c r="AH176" s="366"/>
      <c r="AI176" s="366"/>
      <c r="AJ176" s="366"/>
      <c r="AK176" s="366"/>
      <c r="AL176" s="366"/>
    </row>
    <row r="177" spans="1:13" ht="50.1" customHeight="1" x14ac:dyDescent="0.25">
      <c r="A177" s="430">
        <v>1</v>
      </c>
      <c r="B177" s="433" t="s">
        <v>21</v>
      </c>
      <c r="C177" s="433" t="s">
        <v>33</v>
      </c>
      <c r="D177" s="433" t="s">
        <v>36</v>
      </c>
      <c r="E177" s="324" t="s">
        <v>402</v>
      </c>
      <c r="F177" s="96" t="s">
        <v>561</v>
      </c>
      <c r="G177" s="96" t="s">
        <v>25</v>
      </c>
      <c r="H177" s="171">
        <v>1</v>
      </c>
      <c r="I177" s="171">
        <v>0</v>
      </c>
      <c r="J177" s="171">
        <v>0</v>
      </c>
      <c r="K177" s="327">
        <v>1021.39</v>
      </c>
      <c r="L177" s="327">
        <v>0</v>
      </c>
      <c r="M177" s="327">
        <v>0</v>
      </c>
    </row>
    <row r="178" spans="1:13" ht="20.100000000000001" customHeight="1" x14ac:dyDescent="0.25">
      <c r="A178" s="431"/>
      <c r="B178" s="431"/>
      <c r="C178" s="431"/>
      <c r="D178" s="431"/>
      <c r="E178" s="90" t="s">
        <v>246</v>
      </c>
      <c r="F178" s="347" t="s">
        <v>19</v>
      </c>
      <c r="G178" s="347" t="s">
        <v>19</v>
      </c>
      <c r="H178" s="347" t="s">
        <v>37</v>
      </c>
      <c r="I178" s="353" t="s">
        <v>285</v>
      </c>
      <c r="J178" s="353" t="s">
        <v>285</v>
      </c>
      <c r="K178" s="353" t="s">
        <v>285</v>
      </c>
      <c r="L178" s="353" t="s">
        <v>285</v>
      </c>
      <c r="M178" s="353" t="s">
        <v>285</v>
      </c>
    </row>
    <row r="179" spans="1:13" ht="20.100000000000001" customHeight="1" x14ac:dyDescent="0.25">
      <c r="A179" s="431"/>
      <c r="B179" s="431"/>
      <c r="C179" s="431"/>
      <c r="D179" s="431"/>
      <c r="E179" s="90" t="s">
        <v>334</v>
      </c>
      <c r="F179" s="347" t="s">
        <v>19</v>
      </c>
      <c r="G179" s="347" t="s">
        <v>19</v>
      </c>
      <c r="H179" s="347" t="s">
        <v>56</v>
      </c>
      <c r="I179" s="353" t="s">
        <v>285</v>
      </c>
      <c r="J179" s="353" t="s">
        <v>285</v>
      </c>
      <c r="K179" s="353" t="s">
        <v>285</v>
      </c>
      <c r="L179" s="353" t="s">
        <v>285</v>
      </c>
      <c r="M179" s="353" t="s">
        <v>285</v>
      </c>
    </row>
    <row r="180" spans="1:13" ht="20.100000000000001" customHeight="1" x14ac:dyDescent="0.25">
      <c r="A180" s="432"/>
      <c r="B180" s="432"/>
      <c r="C180" s="432"/>
      <c r="D180" s="432"/>
      <c r="E180" s="90" t="s">
        <v>32</v>
      </c>
      <c r="F180" s="347" t="s">
        <v>19</v>
      </c>
      <c r="G180" s="347" t="s">
        <v>19</v>
      </c>
      <c r="H180" s="347" t="s">
        <v>56</v>
      </c>
      <c r="I180" s="353" t="s">
        <v>285</v>
      </c>
      <c r="J180" s="353" t="s">
        <v>285</v>
      </c>
      <c r="K180" s="353" t="s">
        <v>285</v>
      </c>
      <c r="L180" s="353" t="s">
        <v>285</v>
      </c>
      <c r="M180" s="353" t="s">
        <v>285</v>
      </c>
    </row>
    <row r="181" spans="1:13" ht="49.5" customHeight="1" x14ac:dyDescent="0.25">
      <c r="A181" s="430">
        <v>1</v>
      </c>
      <c r="B181" s="433" t="s">
        <v>21</v>
      </c>
      <c r="C181" s="433" t="s">
        <v>33</v>
      </c>
      <c r="D181" s="433" t="s">
        <v>36</v>
      </c>
      <c r="E181" s="242" t="s">
        <v>520</v>
      </c>
      <c r="F181" s="243" t="s">
        <v>560</v>
      </c>
      <c r="G181" s="243" t="s">
        <v>25</v>
      </c>
      <c r="H181" s="246">
        <v>28</v>
      </c>
      <c r="I181" s="246">
        <v>0</v>
      </c>
      <c r="J181" s="246">
        <v>0</v>
      </c>
      <c r="K181" s="247">
        <v>1000</v>
      </c>
      <c r="L181" s="247">
        <v>0</v>
      </c>
      <c r="M181" s="247">
        <v>0</v>
      </c>
    </row>
    <row r="182" spans="1:13" ht="20.100000000000001" customHeight="1" x14ac:dyDescent="0.25">
      <c r="A182" s="431"/>
      <c r="B182" s="431"/>
      <c r="C182" s="431"/>
      <c r="D182" s="431"/>
      <c r="E182" s="90" t="s">
        <v>246</v>
      </c>
      <c r="F182" s="347" t="s">
        <v>19</v>
      </c>
      <c r="G182" s="347" t="s">
        <v>19</v>
      </c>
      <c r="H182" s="347" t="s">
        <v>58</v>
      </c>
      <c r="I182" s="353" t="s">
        <v>285</v>
      </c>
      <c r="J182" s="353" t="s">
        <v>285</v>
      </c>
      <c r="K182" s="353" t="s">
        <v>285</v>
      </c>
      <c r="L182" s="353" t="s">
        <v>285</v>
      </c>
      <c r="M182" s="353" t="s">
        <v>285</v>
      </c>
    </row>
    <row r="183" spans="1:13" ht="20.100000000000001" customHeight="1" x14ac:dyDescent="0.25">
      <c r="A183" s="431"/>
      <c r="B183" s="431"/>
      <c r="C183" s="431"/>
      <c r="D183" s="431"/>
      <c r="E183" s="90" t="s">
        <v>334</v>
      </c>
      <c r="F183" s="347" t="s">
        <v>19</v>
      </c>
      <c r="G183" s="347" t="s">
        <v>19</v>
      </c>
      <c r="H183" s="347" t="s">
        <v>39</v>
      </c>
      <c r="I183" s="353" t="s">
        <v>285</v>
      </c>
      <c r="J183" s="353" t="s">
        <v>285</v>
      </c>
      <c r="K183" s="353" t="s">
        <v>285</v>
      </c>
      <c r="L183" s="353" t="s">
        <v>285</v>
      </c>
      <c r="M183" s="353" t="s">
        <v>285</v>
      </c>
    </row>
    <row r="184" spans="1:13" ht="20.100000000000001" customHeight="1" x14ac:dyDescent="0.25">
      <c r="A184" s="432"/>
      <c r="B184" s="432"/>
      <c r="C184" s="432"/>
      <c r="D184" s="432"/>
      <c r="E184" s="90" t="s">
        <v>32</v>
      </c>
      <c r="F184" s="347" t="s">
        <v>19</v>
      </c>
      <c r="G184" s="347" t="s">
        <v>19</v>
      </c>
      <c r="H184" s="347" t="s">
        <v>39</v>
      </c>
      <c r="I184" s="353" t="s">
        <v>285</v>
      </c>
      <c r="J184" s="353" t="s">
        <v>285</v>
      </c>
      <c r="K184" s="353" t="s">
        <v>285</v>
      </c>
      <c r="L184" s="353" t="s">
        <v>285</v>
      </c>
      <c r="M184" s="353" t="s">
        <v>285</v>
      </c>
    </row>
    <row r="185" spans="1:13" ht="69.95" customHeight="1" x14ac:dyDescent="0.25">
      <c r="A185" s="134">
        <v>1</v>
      </c>
      <c r="B185" s="133" t="s">
        <v>21</v>
      </c>
      <c r="C185" s="133" t="s">
        <v>44</v>
      </c>
      <c r="D185" s="133" t="s">
        <v>19</v>
      </c>
      <c r="E185" s="140" t="s">
        <v>45</v>
      </c>
      <c r="F185" s="133" t="s">
        <v>24</v>
      </c>
      <c r="G185" s="133" t="s">
        <v>25</v>
      </c>
      <c r="H185" s="133">
        <f t="shared" ref="H185:M185" si="4">H186</f>
        <v>1</v>
      </c>
      <c r="I185" s="133">
        <f t="shared" si="4"/>
        <v>0</v>
      </c>
      <c r="J185" s="133">
        <f t="shared" si="4"/>
        <v>0</v>
      </c>
      <c r="K185" s="135">
        <f>K186</f>
        <v>47636.37</v>
      </c>
      <c r="L185" s="135">
        <f t="shared" si="4"/>
        <v>0</v>
      </c>
      <c r="M185" s="135">
        <f t="shared" si="4"/>
        <v>0</v>
      </c>
    </row>
    <row r="186" spans="1:13" ht="39.950000000000003" customHeight="1" x14ac:dyDescent="0.25">
      <c r="A186" s="430">
        <v>1</v>
      </c>
      <c r="B186" s="433" t="s">
        <v>21</v>
      </c>
      <c r="C186" s="433" t="s">
        <v>44</v>
      </c>
      <c r="D186" s="433" t="s">
        <v>74</v>
      </c>
      <c r="E186" s="334" t="s">
        <v>46</v>
      </c>
      <c r="F186" s="96" t="s">
        <v>24</v>
      </c>
      <c r="G186" s="96" t="s">
        <v>25</v>
      </c>
      <c r="H186" s="95">
        <v>1</v>
      </c>
      <c r="I186" s="95">
        <v>0</v>
      </c>
      <c r="J186" s="95">
        <v>0</v>
      </c>
      <c r="K186" s="327">
        <v>47636.37</v>
      </c>
      <c r="L186" s="342">
        <v>0</v>
      </c>
      <c r="M186" s="95">
        <v>0</v>
      </c>
    </row>
    <row r="187" spans="1:13" ht="20.100000000000001" customHeight="1" x14ac:dyDescent="0.25">
      <c r="A187" s="436"/>
      <c r="B187" s="444"/>
      <c r="C187" s="444"/>
      <c r="D187" s="444"/>
      <c r="E187" s="90" t="s">
        <v>338</v>
      </c>
      <c r="F187" s="347" t="s">
        <v>19</v>
      </c>
      <c r="G187" s="347" t="s">
        <v>19</v>
      </c>
      <c r="H187" s="347" t="s">
        <v>39</v>
      </c>
      <c r="I187" s="353" t="s">
        <v>285</v>
      </c>
      <c r="J187" s="353" t="s">
        <v>285</v>
      </c>
      <c r="K187" s="353" t="s">
        <v>285</v>
      </c>
      <c r="L187" s="353" t="s">
        <v>285</v>
      </c>
      <c r="M187" s="353" t="s">
        <v>285</v>
      </c>
    </row>
    <row r="188" spans="1:13" ht="20.100000000000001" customHeight="1" x14ac:dyDescent="0.25">
      <c r="A188" s="437"/>
      <c r="B188" s="445"/>
      <c r="C188" s="445"/>
      <c r="D188" s="445"/>
      <c r="E188" s="90" t="s">
        <v>32</v>
      </c>
      <c r="F188" s="347" t="s">
        <v>19</v>
      </c>
      <c r="G188" s="347" t="s">
        <v>19</v>
      </c>
      <c r="H188" s="347" t="s">
        <v>39</v>
      </c>
      <c r="I188" s="353" t="s">
        <v>285</v>
      </c>
      <c r="J188" s="353" t="s">
        <v>285</v>
      </c>
      <c r="K188" s="353" t="s">
        <v>285</v>
      </c>
      <c r="L188" s="353" t="s">
        <v>285</v>
      </c>
      <c r="M188" s="353" t="s">
        <v>285</v>
      </c>
    </row>
    <row r="189" spans="1:13" ht="39.950000000000003" customHeight="1" x14ac:dyDescent="0.25">
      <c r="A189" s="463">
        <v>1</v>
      </c>
      <c r="B189" s="434" t="s">
        <v>21</v>
      </c>
      <c r="C189" s="434" t="s">
        <v>47</v>
      </c>
      <c r="D189" s="434" t="s">
        <v>19</v>
      </c>
      <c r="E189" s="440" t="s">
        <v>48</v>
      </c>
      <c r="F189" s="133" t="s">
        <v>24</v>
      </c>
      <c r="G189" s="133" t="s">
        <v>25</v>
      </c>
      <c r="H189" s="136">
        <f>H191+H202+H209+H212</f>
        <v>3</v>
      </c>
      <c r="I189" s="136">
        <f>I191+I202+I209</f>
        <v>0</v>
      </c>
      <c r="J189" s="136">
        <f>J191+J202+J209</f>
        <v>1</v>
      </c>
      <c r="K189" s="442">
        <f>K191+K202+K209+K212+K216</f>
        <v>67592.850000000006</v>
      </c>
      <c r="L189" s="442">
        <f>L191+L202+L209</f>
        <v>37000</v>
      </c>
      <c r="M189" s="442">
        <f>M191+M202+M209</f>
        <v>37000</v>
      </c>
    </row>
    <row r="190" spans="1:13" ht="50.1" customHeight="1" x14ac:dyDescent="0.25">
      <c r="A190" s="432"/>
      <c r="B190" s="432"/>
      <c r="C190" s="432"/>
      <c r="D190" s="432"/>
      <c r="E190" s="441"/>
      <c r="F190" s="133" t="s">
        <v>377</v>
      </c>
      <c r="G190" s="133" t="s">
        <v>426</v>
      </c>
      <c r="H190" s="136">
        <f>H192</f>
        <v>1</v>
      </c>
      <c r="I190" s="136">
        <f t="shared" ref="I190:J190" si="5">I192</f>
        <v>0</v>
      </c>
      <c r="J190" s="136">
        <f t="shared" si="5"/>
        <v>0</v>
      </c>
      <c r="K190" s="432"/>
      <c r="L190" s="432"/>
      <c r="M190" s="432"/>
    </row>
    <row r="191" spans="1:13" ht="30" customHeight="1" x14ac:dyDescent="0.25">
      <c r="A191" s="430">
        <v>1</v>
      </c>
      <c r="B191" s="433" t="s">
        <v>21</v>
      </c>
      <c r="C191" s="433" t="s">
        <v>47</v>
      </c>
      <c r="D191" s="433" t="s">
        <v>36</v>
      </c>
      <c r="E191" s="446" t="s">
        <v>254</v>
      </c>
      <c r="F191" s="96" t="s">
        <v>24</v>
      </c>
      <c r="G191" s="96" t="s">
        <v>25</v>
      </c>
      <c r="H191" s="95">
        <v>0</v>
      </c>
      <c r="I191" s="95">
        <v>0</v>
      </c>
      <c r="J191" s="95">
        <v>1</v>
      </c>
      <c r="K191" s="451">
        <f>9831.37+2366.87</f>
        <v>12198.240000000002</v>
      </c>
      <c r="L191" s="451">
        <v>37000</v>
      </c>
      <c r="M191" s="451">
        <v>37000</v>
      </c>
    </row>
    <row r="192" spans="1:13" ht="30" customHeight="1" x14ac:dyDescent="0.25">
      <c r="A192" s="436"/>
      <c r="B192" s="444"/>
      <c r="C192" s="444"/>
      <c r="D192" s="444"/>
      <c r="E192" s="447"/>
      <c r="F192" s="96" t="s">
        <v>377</v>
      </c>
      <c r="G192" s="96" t="s">
        <v>25</v>
      </c>
      <c r="H192" s="95">
        <v>1</v>
      </c>
      <c r="I192" s="95">
        <v>0</v>
      </c>
      <c r="J192" s="95">
        <v>0</v>
      </c>
      <c r="K192" s="452"/>
      <c r="L192" s="452"/>
      <c r="M192" s="452"/>
    </row>
    <row r="193" spans="1:38" ht="20.100000000000001" customHeight="1" x14ac:dyDescent="0.25">
      <c r="A193" s="436"/>
      <c r="B193" s="444"/>
      <c r="C193" s="444"/>
      <c r="D193" s="444"/>
      <c r="E193" s="90" t="s">
        <v>550</v>
      </c>
      <c r="F193" s="353" t="s">
        <v>285</v>
      </c>
      <c r="G193" s="353" t="s">
        <v>285</v>
      </c>
      <c r="H193" s="347" t="s">
        <v>69</v>
      </c>
      <c r="I193" s="353" t="s">
        <v>285</v>
      </c>
      <c r="J193" s="353" t="s">
        <v>285</v>
      </c>
      <c r="K193" s="353" t="s">
        <v>285</v>
      </c>
      <c r="L193" s="353" t="s">
        <v>285</v>
      </c>
      <c r="M193" s="353" t="s">
        <v>285</v>
      </c>
    </row>
    <row r="194" spans="1:38" ht="20.100000000000001" customHeight="1" x14ac:dyDescent="0.25">
      <c r="A194" s="436"/>
      <c r="B194" s="444"/>
      <c r="C194" s="444"/>
      <c r="D194" s="444"/>
      <c r="E194" s="90" t="s">
        <v>551</v>
      </c>
      <c r="F194" s="353" t="s">
        <v>285</v>
      </c>
      <c r="G194" s="353" t="s">
        <v>285</v>
      </c>
      <c r="H194" s="347" t="s">
        <v>69</v>
      </c>
      <c r="I194" s="353" t="s">
        <v>285</v>
      </c>
      <c r="J194" s="353" t="s">
        <v>285</v>
      </c>
      <c r="K194" s="353" t="s">
        <v>285</v>
      </c>
      <c r="L194" s="353" t="s">
        <v>285</v>
      </c>
      <c r="M194" s="353" t="s">
        <v>285</v>
      </c>
    </row>
    <row r="195" spans="1:38" ht="20.100000000000001" customHeight="1" x14ac:dyDescent="0.25">
      <c r="A195" s="436"/>
      <c r="B195" s="444"/>
      <c r="C195" s="444"/>
      <c r="D195" s="444"/>
      <c r="E195" s="90" t="s">
        <v>558</v>
      </c>
      <c r="F195" s="353" t="s">
        <v>285</v>
      </c>
      <c r="G195" s="353" t="s">
        <v>285</v>
      </c>
      <c r="H195" s="347" t="s">
        <v>226</v>
      </c>
      <c r="I195" s="353" t="s">
        <v>285</v>
      </c>
      <c r="J195" s="353" t="s">
        <v>285</v>
      </c>
      <c r="K195" s="353" t="s">
        <v>285</v>
      </c>
      <c r="L195" s="353" t="s">
        <v>285</v>
      </c>
      <c r="M195" s="353" t="s">
        <v>285</v>
      </c>
    </row>
    <row r="196" spans="1:38" ht="20.100000000000001" customHeight="1" x14ac:dyDescent="0.25">
      <c r="A196" s="436"/>
      <c r="B196" s="444"/>
      <c r="C196" s="444"/>
      <c r="D196" s="444"/>
      <c r="E196" s="90" t="s">
        <v>559</v>
      </c>
      <c r="F196" s="353" t="s">
        <v>285</v>
      </c>
      <c r="G196" s="353" t="s">
        <v>285</v>
      </c>
      <c r="H196" s="347" t="s">
        <v>226</v>
      </c>
      <c r="I196" s="353" t="s">
        <v>285</v>
      </c>
      <c r="J196" s="353" t="s">
        <v>285</v>
      </c>
      <c r="K196" s="353" t="s">
        <v>285</v>
      </c>
      <c r="L196" s="353" t="s">
        <v>285</v>
      </c>
      <c r="M196" s="353" t="s">
        <v>285</v>
      </c>
    </row>
    <row r="197" spans="1:38" ht="20.100000000000001" customHeight="1" x14ac:dyDescent="0.25">
      <c r="A197" s="436"/>
      <c r="B197" s="444"/>
      <c r="C197" s="444"/>
      <c r="D197" s="444"/>
      <c r="E197" s="90" t="s">
        <v>557</v>
      </c>
      <c r="F197" s="353" t="s">
        <v>285</v>
      </c>
      <c r="G197" s="353" t="s">
        <v>285</v>
      </c>
      <c r="H197" s="347" t="s">
        <v>226</v>
      </c>
      <c r="I197" s="353" t="s">
        <v>285</v>
      </c>
      <c r="J197" s="353" t="s">
        <v>285</v>
      </c>
      <c r="K197" s="353" t="s">
        <v>285</v>
      </c>
      <c r="L197" s="353" t="s">
        <v>285</v>
      </c>
      <c r="M197" s="353" t="s">
        <v>285</v>
      </c>
    </row>
    <row r="198" spans="1:38" ht="20.100000000000001" customHeight="1" x14ac:dyDescent="0.25">
      <c r="A198" s="436"/>
      <c r="B198" s="444"/>
      <c r="C198" s="444"/>
      <c r="D198" s="444"/>
      <c r="E198" s="90" t="s">
        <v>552</v>
      </c>
      <c r="F198" s="353" t="s">
        <v>285</v>
      </c>
      <c r="G198" s="353" t="s">
        <v>285</v>
      </c>
      <c r="H198" s="347" t="s">
        <v>226</v>
      </c>
      <c r="I198" s="353" t="s">
        <v>285</v>
      </c>
      <c r="J198" s="353" t="s">
        <v>285</v>
      </c>
      <c r="K198" s="353" t="s">
        <v>285</v>
      </c>
      <c r="L198" s="353" t="s">
        <v>285</v>
      </c>
      <c r="M198" s="353" t="s">
        <v>285</v>
      </c>
    </row>
    <row r="199" spans="1:38" ht="20.100000000000001" customHeight="1" x14ac:dyDescent="0.25">
      <c r="A199" s="436"/>
      <c r="B199" s="444"/>
      <c r="C199" s="444"/>
      <c r="D199" s="444"/>
      <c r="E199" s="90" t="s">
        <v>246</v>
      </c>
      <c r="F199" s="353" t="s">
        <v>285</v>
      </c>
      <c r="G199" s="353" t="s">
        <v>285</v>
      </c>
      <c r="H199" s="347" t="s">
        <v>19</v>
      </c>
      <c r="I199" s="353" t="s">
        <v>285</v>
      </c>
      <c r="J199" s="353" t="s">
        <v>37</v>
      </c>
      <c r="K199" s="353" t="s">
        <v>285</v>
      </c>
      <c r="L199" s="353" t="s">
        <v>285</v>
      </c>
      <c r="M199" s="353" t="s">
        <v>285</v>
      </c>
    </row>
    <row r="200" spans="1:38" s="79" customFormat="1" ht="20.100000000000001" customHeight="1" x14ac:dyDescent="0.25">
      <c r="A200" s="436"/>
      <c r="B200" s="444"/>
      <c r="C200" s="444"/>
      <c r="D200" s="444"/>
      <c r="E200" s="90" t="s">
        <v>334</v>
      </c>
      <c r="F200" s="353" t="s">
        <v>285</v>
      </c>
      <c r="G200" s="353" t="s">
        <v>285</v>
      </c>
      <c r="H200" s="347" t="s">
        <v>19</v>
      </c>
      <c r="I200" s="353" t="s">
        <v>285</v>
      </c>
      <c r="J200" s="347" t="s">
        <v>275</v>
      </c>
      <c r="K200" s="347" t="s">
        <v>19</v>
      </c>
      <c r="L200" s="347" t="s">
        <v>19</v>
      </c>
      <c r="M200" s="347" t="s">
        <v>19</v>
      </c>
      <c r="N200" s="93"/>
      <c r="O200" s="94"/>
      <c r="P200" s="94"/>
      <c r="Q200" s="94"/>
      <c r="R200" s="94"/>
      <c r="S200" s="94"/>
      <c r="T200" s="94"/>
      <c r="U200" s="94"/>
      <c r="V200" s="94"/>
      <c r="W200" s="94"/>
      <c r="X200" s="94"/>
      <c r="Y200" s="94"/>
      <c r="Z200" s="94"/>
      <c r="AA200" s="94"/>
      <c r="AB200" s="94"/>
      <c r="AC200" s="94"/>
      <c r="AD200" s="94"/>
      <c r="AE200" s="94"/>
      <c r="AF200" s="94"/>
      <c r="AG200" s="94"/>
      <c r="AH200" s="94"/>
      <c r="AI200" s="94"/>
      <c r="AJ200" s="94"/>
      <c r="AK200" s="94"/>
      <c r="AL200" s="94"/>
    </row>
    <row r="201" spans="1:38" ht="20.100000000000001" customHeight="1" x14ac:dyDescent="0.25">
      <c r="A201" s="437"/>
      <c r="B201" s="445"/>
      <c r="C201" s="445"/>
      <c r="D201" s="445"/>
      <c r="E201" s="90" t="s">
        <v>32</v>
      </c>
      <c r="F201" s="353" t="s">
        <v>285</v>
      </c>
      <c r="G201" s="353" t="s">
        <v>285</v>
      </c>
      <c r="H201" s="347" t="s">
        <v>19</v>
      </c>
      <c r="I201" s="353" t="s">
        <v>285</v>
      </c>
      <c r="J201" s="347" t="s">
        <v>39</v>
      </c>
      <c r="K201" s="347" t="s">
        <v>19</v>
      </c>
      <c r="L201" s="347" t="s">
        <v>19</v>
      </c>
      <c r="M201" s="347" t="s">
        <v>19</v>
      </c>
    </row>
    <row r="202" spans="1:38" ht="78" customHeight="1" x14ac:dyDescent="0.25">
      <c r="A202" s="430">
        <v>1</v>
      </c>
      <c r="B202" s="433" t="s">
        <v>21</v>
      </c>
      <c r="C202" s="433" t="s">
        <v>47</v>
      </c>
      <c r="D202" s="433" t="s">
        <v>36</v>
      </c>
      <c r="E202" s="334" t="s">
        <v>680</v>
      </c>
      <c r="F202" s="96" t="s">
        <v>24</v>
      </c>
      <c r="G202" s="96" t="s">
        <v>25</v>
      </c>
      <c r="H202" s="95">
        <v>1</v>
      </c>
      <c r="I202" s="95">
        <v>0</v>
      </c>
      <c r="J202" s="95">
        <v>0</v>
      </c>
      <c r="K202" s="327">
        <v>42360.12</v>
      </c>
      <c r="L202" s="327">
        <v>0</v>
      </c>
      <c r="M202" s="327">
        <v>0</v>
      </c>
    </row>
    <row r="203" spans="1:38" ht="30" customHeight="1" x14ac:dyDescent="0.25">
      <c r="A203" s="436"/>
      <c r="B203" s="444"/>
      <c r="C203" s="444"/>
      <c r="D203" s="444"/>
      <c r="E203" s="90" t="s">
        <v>681</v>
      </c>
      <c r="F203" s="353" t="s">
        <v>285</v>
      </c>
      <c r="G203" s="353" t="s">
        <v>285</v>
      </c>
      <c r="H203" s="392" t="s">
        <v>682</v>
      </c>
      <c r="I203" s="353" t="s">
        <v>285</v>
      </c>
      <c r="J203" s="353" t="s">
        <v>285</v>
      </c>
      <c r="K203" s="353" t="s">
        <v>285</v>
      </c>
      <c r="L203" s="353" t="s">
        <v>285</v>
      </c>
      <c r="M203" s="353" t="s">
        <v>285</v>
      </c>
    </row>
    <row r="204" spans="1:38" ht="20.100000000000001" customHeight="1" x14ac:dyDescent="0.25">
      <c r="A204" s="436"/>
      <c r="B204" s="444"/>
      <c r="C204" s="444"/>
      <c r="D204" s="444"/>
      <c r="E204" s="90" t="s">
        <v>553</v>
      </c>
      <c r="F204" s="353" t="s">
        <v>285</v>
      </c>
      <c r="G204" s="353" t="s">
        <v>285</v>
      </c>
      <c r="H204" s="392" t="s">
        <v>226</v>
      </c>
      <c r="I204" s="353" t="s">
        <v>285</v>
      </c>
      <c r="J204" s="353" t="s">
        <v>285</v>
      </c>
      <c r="K204" s="353" t="s">
        <v>285</v>
      </c>
      <c r="L204" s="353" t="s">
        <v>285</v>
      </c>
      <c r="M204" s="353" t="s">
        <v>285</v>
      </c>
    </row>
    <row r="205" spans="1:38" ht="20.100000000000001" customHeight="1" x14ac:dyDescent="0.25">
      <c r="A205" s="436"/>
      <c r="B205" s="444"/>
      <c r="C205" s="444"/>
      <c r="D205" s="444"/>
      <c r="E205" s="90" t="s">
        <v>554</v>
      </c>
      <c r="F205" s="353" t="s">
        <v>285</v>
      </c>
      <c r="G205" s="353" t="s">
        <v>285</v>
      </c>
      <c r="H205" s="392" t="s">
        <v>39</v>
      </c>
      <c r="I205" s="353" t="s">
        <v>285</v>
      </c>
      <c r="J205" s="353" t="s">
        <v>285</v>
      </c>
      <c r="K205" s="353" t="s">
        <v>285</v>
      </c>
      <c r="L205" s="353" t="s">
        <v>285</v>
      </c>
      <c r="M205" s="353" t="s">
        <v>285</v>
      </c>
    </row>
    <row r="206" spans="1:38" ht="20.100000000000001" customHeight="1" x14ac:dyDescent="0.25">
      <c r="A206" s="436"/>
      <c r="B206" s="444"/>
      <c r="C206" s="444"/>
      <c r="D206" s="444"/>
      <c r="E206" s="90" t="s">
        <v>555</v>
      </c>
      <c r="F206" s="353" t="s">
        <v>285</v>
      </c>
      <c r="G206" s="353" t="s">
        <v>285</v>
      </c>
      <c r="H206" s="392" t="s">
        <v>39</v>
      </c>
      <c r="I206" s="353" t="s">
        <v>285</v>
      </c>
      <c r="J206" s="353" t="s">
        <v>285</v>
      </c>
      <c r="K206" s="353" t="s">
        <v>285</v>
      </c>
      <c r="L206" s="353" t="s">
        <v>285</v>
      </c>
      <c r="M206" s="353" t="s">
        <v>285</v>
      </c>
    </row>
    <row r="207" spans="1:38" ht="33.75" customHeight="1" x14ac:dyDescent="0.25">
      <c r="A207" s="436"/>
      <c r="B207" s="444"/>
      <c r="C207" s="444"/>
      <c r="D207" s="444"/>
      <c r="E207" s="90" t="s">
        <v>683</v>
      </c>
      <c r="F207" s="353" t="s">
        <v>285</v>
      </c>
      <c r="G207" s="353" t="s">
        <v>285</v>
      </c>
      <c r="H207" s="392" t="s">
        <v>684</v>
      </c>
      <c r="I207" s="353" t="s">
        <v>285</v>
      </c>
      <c r="J207" s="353" t="s">
        <v>285</v>
      </c>
      <c r="K207" s="353" t="s">
        <v>285</v>
      </c>
      <c r="L207" s="353" t="s">
        <v>285</v>
      </c>
      <c r="M207" s="353" t="s">
        <v>285</v>
      </c>
    </row>
    <row r="208" spans="1:38" s="378" customFormat="1" ht="34.5" customHeight="1" x14ac:dyDescent="0.25">
      <c r="A208" s="432"/>
      <c r="B208" s="432"/>
      <c r="C208" s="432"/>
      <c r="D208" s="432"/>
      <c r="E208" s="90" t="s">
        <v>683</v>
      </c>
      <c r="F208" s="381" t="s">
        <v>285</v>
      </c>
      <c r="G208" s="381" t="s">
        <v>285</v>
      </c>
      <c r="H208" s="392" t="s">
        <v>684</v>
      </c>
      <c r="I208" s="381" t="s">
        <v>285</v>
      </c>
      <c r="J208" s="381" t="s">
        <v>285</v>
      </c>
      <c r="K208" s="381" t="s">
        <v>285</v>
      </c>
      <c r="L208" s="381" t="s">
        <v>285</v>
      </c>
      <c r="M208" s="381" t="s">
        <v>285</v>
      </c>
      <c r="N208" s="5"/>
      <c r="O208" s="379"/>
      <c r="P208" s="379"/>
      <c r="Q208" s="379"/>
      <c r="R208" s="379"/>
      <c r="S208" s="379"/>
      <c r="T208" s="379"/>
      <c r="U208" s="379"/>
      <c r="V208" s="379"/>
      <c r="W208" s="379"/>
      <c r="X208" s="379"/>
      <c r="Y208" s="379"/>
      <c r="Z208" s="379"/>
      <c r="AA208" s="379"/>
      <c r="AB208" s="379"/>
      <c r="AC208" s="379"/>
      <c r="AD208" s="379"/>
      <c r="AE208" s="379"/>
      <c r="AF208" s="379"/>
      <c r="AG208" s="379"/>
      <c r="AH208" s="379"/>
      <c r="AI208" s="379"/>
      <c r="AJ208" s="379"/>
      <c r="AK208" s="379"/>
      <c r="AL208" s="379"/>
    </row>
    <row r="209" spans="1:13" ht="50.1" customHeight="1" x14ac:dyDescent="0.25">
      <c r="A209" s="438">
        <v>1</v>
      </c>
      <c r="B209" s="439" t="s">
        <v>21</v>
      </c>
      <c r="C209" s="439" t="s">
        <v>47</v>
      </c>
      <c r="D209" s="439" t="s">
        <v>36</v>
      </c>
      <c r="E209" s="334" t="s">
        <v>339</v>
      </c>
      <c r="F209" s="96" t="s">
        <v>24</v>
      </c>
      <c r="G209" s="96" t="s">
        <v>25</v>
      </c>
      <c r="H209" s="95">
        <v>1</v>
      </c>
      <c r="I209" s="95">
        <v>0</v>
      </c>
      <c r="J209" s="95">
        <v>0</v>
      </c>
      <c r="K209" s="327">
        <v>8498.65</v>
      </c>
      <c r="L209" s="327">
        <v>0</v>
      </c>
      <c r="M209" s="327">
        <v>0</v>
      </c>
    </row>
    <row r="210" spans="1:13" ht="20.100000000000001" customHeight="1" x14ac:dyDescent="0.25">
      <c r="A210" s="464"/>
      <c r="B210" s="466"/>
      <c r="C210" s="466"/>
      <c r="D210" s="466"/>
      <c r="E210" s="90" t="s">
        <v>334</v>
      </c>
      <c r="F210" s="353" t="s">
        <v>285</v>
      </c>
      <c r="G210" s="353" t="s">
        <v>285</v>
      </c>
      <c r="H210" s="347" t="s">
        <v>64</v>
      </c>
      <c r="I210" s="353" t="s">
        <v>285</v>
      </c>
      <c r="J210" s="353" t="s">
        <v>285</v>
      </c>
      <c r="K210" s="353" t="s">
        <v>285</v>
      </c>
      <c r="L210" s="353" t="s">
        <v>285</v>
      </c>
      <c r="M210" s="353" t="s">
        <v>285</v>
      </c>
    </row>
    <row r="211" spans="1:13" ht="20.100000000000001" customHeight="1" x14ac:dyDescent="0.25">
      <c r="A211" s="465"/>
      <c r="B211" s="467"/>
      <c r="C211" s="467"/>
      <c r="D211" s="467"/>
      <c r="E211" s="90" t="s">
        <v>32</v>
      </c>
      <c r="F211" s="353" t="s">
        <v>285</v>
      </c>
      <c r="G211" s="353" t="s">
        <v>285</v>
      </c>
      <c r="H211" s="347" t="s">
        <v>64</v>
      </c>
      <c r="I211" s="353" t="s">
        <v>285</v>
      </c>
      <c r="J211" s="353" t="s">
        <v>285</v>
      </c>
      <c r="K211" s="353" t="s">
        <v>285</v>
      </c>
      <c r="L211" s="353" t="s">
        <v>285</v>
      </c>
      <c r="M211" s="353" t="s">
        <v>285</v>
      </c>
    </row>
    <row r="212" spans="1:13" ht="50.1" customHeight="1" x14ac:dyDescent="0.25">
      <c r="A212" s="438">
        <v>1</v>
      </c>
      <c r="B212" s="439" t="s">
        <v>21</v>
      </c>
      <c r="C212" s="439" t="s">
        <v>47</v>
      </c>
      <c r="D212" s="439" t="s">
        <v>36</v>
      </c>
      <c r="E212" s="334" t="s">
        <v>665</v>
      </c>
      <c r="F212" s="96" t="s">
        <v>24</v>
      </c>
      <c r="G212" s="96" t="s">
        <v>25</v>
      </c>
      <c r="H212" s="95">
        <v>1</v>
      </c>
      <c r="I212" s="95">
        <v>0</v>
      </c>
      <c r="J212" s="95">
        <v>0</v>
      </c>
      <c r="K212" s="327">
        <v>2041.84</v>
      </c>
      <c r="L212" s="327">
        <v>0</v>
      </c>
      <c r="M212" s="327">
        <v>0</v>
      </c>
    </row>
    <row r="213" spans="1:13" ht="20.100000000000001" customHeight="1" x14ac:dyDescent="0.25">
      <c r="A213" s="464"/>
      <c r="B213" s="466"/>
      <c r="C213" s="466"/>
      <c r="D213" s="466"/>
      <c r="E213" s="90" t="s">
        <v>246</v>
      </c>
      <c r="F213" s="353" t="s">
        <v>285</v>
      </c>
      <c r="G213" s="353" t="s">
        <v>285</v>
      </c>
      <c r="H213" s="347" t="s">
        <v>225</v>
      </c>
      <c r="I213" s="353" t="s">
        <v>285</v>
      </c>
      <c r="J213" s="353" t="s">
        <v>285</v>
      </c>
      <c r="K213" s="353" t="s">
        <v>285</v>
      </c>
      <c r="L213" s="353" t="s">
        <v>285</v>
      </c>
      <c r="M213" s="353" t="s">
        <v>285</v>
      </c>
    </row>
    <row r="214" spans="1:13" ht="20.100000000000001" customHeight="1" x14ac:dyDescent="0.25">
      <c r="A214" s="464"/>
      <c r="B214" s="466"/>
      <c r="C214" s="466"/>
      <c r="D214" s="466"/>
      <c r="E214" s="90" t="s">
        <v>334</v>
      </c>
      <c r="F214" s="353" t="s">
        <v>285</v>
      </c>
      <c r="G214" s="353" t="s">
        <v>285</v>
      </c>
      <c r="H214" s="347" t="s">
        <v>39</v>
      </c>
      <c r="I214" s="353" t="s">
        <v>285</v>
      </c>
      <c r="J214" s="353" t="s">
        <v>285</v>
      </c>
      <c r="K214" s="353" t="s">
        <v>285</v>
      </c>
      <c r="L214" s="353" t="s">
        <v>285</v>
      </c>
      <c r="M214" s="353" t="s">
        <v>285</v>
      </c>
    </row>
    <row r="215" spans="1:13" ht="20.100000000000001" customHeight="1" x14ac:dyDescent="0.25">
      <c r="A215" s="465"/>
      <c r="B215" s="467"/>
      <c r="C215" s="467"/>
      <c r="D215" s="467"/>
      <c r="E215" s="90" t="s">
        <v>32</v>
      </c>
      <c r="F215" s="353" t="s">
        <v>285</v>
      </c>
      <c r="G215" s="353" t="s">
        <v>285</v>
      </c>
      <c r="H215" s="347" t="s">
        <v>39</v>
      </c>
      <c r="I215" s="353" t="s">
        <v>285</v>
      </c>
      <c r="J215" s="353" t="s">
        <v>285</v>
      </c>
      <c r="K215" s="353" t="s">
        <v>285</v>
      </c>
      <c r="L215" s="353" t="s">
        <v>285</v>
      </c>
      <c r="M215" s="353" t="s">
        <v>285</v>
      </c>
    </row>
    <row r="216" spans="1:13" ht="50.1" customHeight="1" x14ac:dyDescent="0.25">
      <c r="A216" s="438">
        <v>1</v>
      </c>
      <c r="B216" s="439" t="s">
        <v>21</v>
      </c>
      <c r="C216" s="439" t="s">
        <v>47</v>
      </c>
      <c r="D216" s="439" t="s">
        <v>36</v>
      </c>
      <c r="E216" s="334" t="s">
        <v>666</v>
      </c>
      <c r="F216" s="96" t="s">
        <v>24</v>
      </c>
      <c r="G216" s="96" t="s">
        <v>25</v>
      </c>
      <c r="H216" s="95">
        <v>3</v>
      </c>
      <c r="I216" s="95">
        <v>0</v>
      </c>
      <c r="J216" s="95">
        <v>0</v>
      </c>
      <c r="K216" s="327">
        <v>2494</v>
      </c>
      <c r="L216" s="327">
        <v>0</v>
      </c>
      <c r="M216" s="327">
        <v>0</v>
      </c>
    </row>
    <row r="217" spans="1:13" ht="20.100000000000001" customHeight="1" x14ac:dyDescent="0.25">
      <c r="A217" s="464"/>
      <c r="B217" s="466"/>
      <c r="C217" s="466"/>
      <c r="D217" s="466"/>
      <c r="E217" s="90" t="s">
        <v>246</v>
      </c>
      <c r="F217" s="353" t="s">
        <v>285</v>
      </c>
      <c r="G217" s="353" t="s">
        <v>285</v>
      </c>
      <c r="H217" s="347" t="s">
        <v>55</v>
      </c>
      <c r="I217" s="353" t="s">
        <v>285</v>
      </c>
      <c r="J217" s="353" t="s">
        <v>285</v>
      </c>
      <c r="K217" s="353" t="s">
        <v>285</v>
      </c>
      <c r="L217" s="353" t="s">
        <v>285</v>
      </c>
      <c r="M217" s="353" t="s">
        <v>285</v>
      </c>
    </row>
    <row r="218" spans="1:13" ht="20.100000000000001" customHeight="1" x14ac:dyDescent="0.25">
      <c r="A218" s="464"/>
      <c r="B218" s="466"/>
      <c r="C218" s="466"/>
      <c r="D218" s="466"/>
      <c r="E218" s="90" t="s">
        <v>334</v>
      </c>
      <c r="F218" s="353" t="s">
        <v>285</v>
      </c>
      <c r="G218" s="353" t="s">
        <v>285</v>
      </c>
      <c r="H218" s="347" t="s">
        <v>39</v>
      </c>
      <c r="I218" s="353" t="s">
        <v>285</v>
      </c>
      <c r="J218" s="353" t="s">
        <v>285</v>
      </c>
      <c r="K218" s="353" t="s">
        <v>285</v>
      </c>
      <c r="L218" s="353" t="s">
        <v>285</v>
      </c>
      <c r="M218" s="353" t="s">
        <v>285</v>
      </c>
    </row>
    <row r="219" spans="1:13" ht="20.100000000000001" customHeight="1" x14ac:dyDescent="0.25">
      <c r="A219" s="465"/>
      <c r="B219" s="467"/>
      <c r="C219" s="467"/>
      <c r="D219" s="467"/>
      <c r="E219" s="90" t="s">
        <v>32</v>
      </c>
      <c r="F219" s="353" t="s">
        <v>285</v>
      </c>
      <c r="G219" s="353" t="s">
        <v>285</v>
      </c>
      <c r="H219" s="347" t="s">
        <v>39</v>
      </c>
      <c r="I219" s="353" t="s">
        <v>285</v>
      </c>
      <c r="J219" s="353" t="s">
        <v>285</v>
      </c>
      <c r="K219" s="353" t="s">
        <v>285</v>
      </c>
      <c r="L219" s="353" t="s">
        <v>285</v>
      </c>
      <c r="M219" s="353" t="s">
        <v>285</v>
      </c>
    </row>
    <row r="220" spans="1:13" ht="21" customHeight="1" x14ac:dyDescent="0.25">
      <c r="A220" s="463">
        <v>1</v>
      </c>
      <c r="B220" s="434" t="s">
        <v>21</v>
      </c>
      <c r="C220" s="434" t="s">
        <v>51</v>
      </c>
      <c r="D220" s="434" t="s">
        <v>19</v>
      </c>
      <c r="E220" s="440" t="s">
        <v>583</v>
      </c>
      <c r="F220" s="330" t="s">
        <v>24</v>
      </c>
      <c r="G220" s="330" t="s">
        <v>25</v>
      </c>
      <c r="H220" s="209">
        <f>H230+H234+H239</f>
        <v>3</v>
      </c>
      <c r="I220" s="330">
        <f>I222</f>
        <v>0</v>
      </c>
      <c r="J220" s="330">
        <f>J222</f>
        <v>1</v>
      </c>
      <c r="K220" s="442">
        <f>K222+K230+K234+K239</f>
        <v>7045</v>
      </c>
      <c r="L220" s="442">
        <f t="shared" ref="L220:M220" si="6">L222+L230+L234+L239</f>
        <v>5000</v>
      </c>
      <c r="M220" s="442">
        <f t="shared" si="6"/>
        <v>5000</v>
      </c>
    </row>
    <row r="221" spans="1:13" ht="39.950000000000003" customHeight="1" x14ac:dyDescent="0.25">
      <c r="A221" s="432"/>
      <c r="B221" s="432"/>
      <c r="C221" s="432"/>
      <c r="D221" s="432"/>
      <c r="E221" s="441"/>
      <c r="F221" s="330" t="s">
        <v>35</v>
      </c>
      <c r="G221" s="330"/>
      <c r="H221" s="209">
        <f>H223</f>
        <v>0</v>
      </c>
      <c r="I221" s="209">
        <f>I223</f>
        <v>1</v>
      </c>
      <c r="J221" s="209">
        <f>J223</f>
        <v>0</v>
      </c>
      <c r="K221" s="432"/>
      <c r="L221" s="432"/>
      <c r="M221" s="432"/>
    </row>
    <row r="222" spans="1:13" ht="30" customHeight="1" x14ac:dyDescent="0.25">
      <c r="A222" s="430">
        <v>1</v>
      </c>
      <c r="B222" s="430" t="s">
        <v>21</v>
      </c>
      <c r="C222" s="430" t="s">
        <v>51</v>
      </c>
      <c r="D222" s="430" t="s">
        <v>36</v>
      </c>
      <c r="E222" s="468" t="s">
        <v>355</v>
      </c>
      <c r="F222" s="111" t="s">
        <v>24</v>
      </c>
      <c r="G222" s="96" t="s">
        <v>25</v>
      </c>
      <c r="H222" s="95">
        <v>0</v>
      </c>
      <c r="I222" s="95">
        <v>0</v>
      </c>
      <c r="J222" s="95">
        <v>1</v>
      </c>
      <c r="K222" s="453">
        <v>0</v>
      </c>
      <c r="L222" s="451">
        <v>5000</v>
      </c>
      <c r="M222" s="451">
        <v>5000</v>
      </c>
    </row>
    <row r="223" spans="1:13" ht="39.950000000000003" customHeight="1" x14ac:dyDescent="0.25">
      <c r="A223" s="436"/>
      <c r="B223" s="436"/>
      <c r="C223" s="436"/>
      <c r="D223" s="436"/>
      <c r="E223" s="469"/>
      <c r="F223" s="96" t="s">
        <v>35</v>
      </c>
      <c r="G223" s="96" t="s">
        <v>25</v>
      </c>
      <c r="H223" s="95">
        <v>0</v>
      </c>
      <c r="I223" s="95">
        <v>1</v>
      </c>
      <c r="J223" s="95">
        <v>0</v>
      </c>
      <c r="K223" s="454"/>
      <c r="L223" s="452"/>
      <c r="M223" s="452"/>
    </row>
    <row r="224" spans="1:13" ht="20.100000000000001" customHeight="1" x14ac:dyDescent="0.25">
      <c r="A224" s="436"/>
      <c r="B224" s="436"/>
      <c r="C224" s="436"/>
      <c r="D224" s="436"/>
      <c r="E224" s="90" t="s">
        <v>356</v>
      </c>
      <c r="F224" s="353" t="s">
        <v>285</v>
      </c>
      <c r="G224" s="353" t="s">
        <v>285</v>
      </c>
      <c r="H224" s="353" t="s">
        <v>285</v>
      </c>
      <c r="I224" s="349" t="s">
        <v>64</v>
      </c>
      <c r="J224" s="353" t="s">
        <v>285</v>
      </c>
      <c r="K224" s="353" t="s">
        <v>285</v>
      </c>
      <c r="L224" s="353" t="s">
        <v>285</v>
      </c>
      <c r="M224" s="353" t="s">
        <v>285</v>
      </c>
    </row>
    <row r="225" spans="1:24" ht="20.100000000000001" customHeight="1" x14ac:dyDescent="0.25">
      <c r="A225" s="436"/>
      <c r="B225" s="436"/>
      <c r="C225" s="436"/>
      <c r="D225" s="436"/>
      <c r="E225" s="109" t="s">
        <v>352</v>
      </c>
      <c r="F225" s="353" t="s">
        <v>285</v>
      </c>
      <c r="G225" s="353" t="s">
        <v>285</v>
      </c>
      <c r="H225" s="353" t="s">
        <v>285</v>
      </c>
      <c r="I225" s="72" t="s">
        <v>225</v>
      </c>
      <c r="J225" s="353" t="s">
        <v>285</v>
      </c>
      <c r="K225" s="353" t="s">
        <v>285</v>
      </c>
      <c r="L225" s="353" t="s">
        <v>285</v>
      </c>
      <c r="M225" s="353" t="s">
        <v>285</v>
      </c>
    </row>
    <row r="226" spans="1:24" ht="20.100000000000001" customHeight="1" x14ac:dyDescent="0.25">
      <c r="A226" s="436"/>
      <c r="B226" s="436"/>
      <c r="C226" s="436"/>
      <c r="D226" s="436"/>
      <c r="E226" s="109" t="s">
        <v>32</v>
      </c>
      <c r="F226" s="353" t="s">
        <v>285</v>
      </c>
      <c r="G226" s="353" t="s">
        <v>285</v>
      </c>
      <c r="H226" s="353" t="s">
        <v>285</v>
      </c>
      <c r="I226" s="72" t="s">
        <v>226</v>
      </c>
      <c r="J226" s="353" t="s">
        <v>285</v>
      </c>
      <c r="K226" s="353" t="s">
        <v>285</v>
      </c>
      <c r="L226" s="353" t="s">
        <v>285</v>
      </c>
      <c r="M226" s="353" t="s">
        <v>285</v>
      </c>
    </row>
    <row r="227" spans="1:24" ht="20.100000000000001" customHeight="1" x14ac:dyDescent="0.25">
      <c r="A227" s="436"/>
      <c r="B227" s="436"/>
      <c r="C227" s="436"/>
      <c r="D227" s="436"/>
      <c r="E227" s="90" t="s">
        <v>246</v>
      </c>
      <c r="F227" s="353" t="s">
        <v>285</v>
      </c>
      <c r="G227" s="353" t="s">
        <v>285</v>
      </c>
      <c r="H227" s="353" t="s">
        <v>285</v>
      </c>
      <c r="I227" s="353" t="s">
        <v>285</v>
      </c>
      <c r="J227" s="349" t="s">
        <v>64</v>
      </c>
      <c r="K227" s="353" t="s">
        <v>285</v>
      </c>
      <c r="L227" s="353" t="s">
        <v>285</v>
      </c>
      <c r="M227" s="353" t="s">
        <v>285</v>
      </c>
      <c r="N227" s="353" t="s">
        <v>285</v>
      </c>
    </row>
    <row r="228" spans="1:24" ht="20.100000000000001" customHeight="1" x14ac:dyDescent="0.25">
      <c r="A228" s="436"/>
      <c r="B228" s="436"/>
      <c r="C228" s="436"/>
      <c r="D228" s="436"/>
      <c r="E228" s="90" t="s">
        <v>334</v>
      </c>
      <c r="F228" s="353" t="s">
        <v>285</v>
      </c>
      <c r="G228" s="353" t="s">
        <v>285</v>
      </c>
      <c r="H228" s="353" t="s">
        <v>285</v>
      </c>
      <c r="I228" s="353" t="s">
        <v>285</v>
      </c>
      <c r="J228" s="349" t="s">
        <v>38</v>
      </c>
      <c r="K228" s="353" t="s">
        <v>285</v>
      </c>
      <c r="L228" s="353" t="s">
        <v>285</v>
      </c>
      <c r="M228" s="353" t="s">
        <v>285</v>
      </c>
      <c r="N228" s="353" t="s">
        <v>285</v>
      </c>
    </row>
    <row r="229" spans="1:24" ht="20.100000000000001" customHeight="1" x14ac:dyDescent="0.25">
      <c r="A229" s="437"/>
      <c r="B229" s="437"/>
      <c r="C229" s="437"/>
      <c r="D229" s="437"/>
      <c r="E229" s="90" t="s">
        <v>32</v>
      </c>
      <c r="F229" s="353" t="s">
        <v>285</v>
      </c>
      <c r="G229" s="353" t="s">
        <v>285</v>
      </c>
      <c r="H229" s="353" t="s">
        <v>285</v>
      </c>
      <c r="I229" s="353" t="s">
        <v>285</v>
      </c>
      <c r="J229" s="349" t="s">
        <v>227</v>
      </c>
      <c r="K229" s="353" t="s">
        <v>285</v>
      </c>
      <c r="L229" s="353" t="s">
        <v>285</v>
      </c>
      <c r="M229" s="353" t="s">
        <v>285</v>
      </c>
      <c r="N229" s="353" t="s">
        <v>285</v>
      </c>
    </row>
    <row r="230" spans="1:24" ht="52.5" customHeight="1" x14ac:dyDescent="0.25">
      <c r="A230" s="430">
        <v>1</v>
      </c>
      <c r="B230" s="433" t="s">
        <v>21</v>
      </c>
      <c r="C230" s="433" t="s">
        <v>51</v>
      </c>
      <c r="D230" s="433" t="s">
        <v>36</v>
      </c>
      <c r="E230" s="324" t="s">
        <v>408</v>
      </c>
      <c r="F230" s="111" t="s">
        <v>24</v>
      </c>
      <c r="G230" s="111" t="s">
        <v>25</v>
      </c>
      <c r="H230" s="332">
        <v>1</v>
      </c>
      <c r="I230" s="95">
        <v>0</v>
      </c>
      <c r="J230" s="95">
        <v>0</v>
      </c>
      <c r="K230" s="325">
        <v>3785</v>
      </c>
      <c r="L230" s="325">
        <v>0</v>
      </c>
      <c r="M230" s="325">
        <v>0</v>
      </c>
    </row>
    <row r="231" spans="1:24" ht="20.100000000000001" customHeight="1" x14ac:dyDescent="0.25">
      <c r="A231" s="436"/>
      <c r="B231" s="444"/>
      <c r="C231" s="444"/>
      <c r="D231" s="444"/>
      <c r="E231" s="90" t="s">
        <v>246</v>
      </c>
      <c r="F231" s="353" t="s">
        <v>285</v>
      </c>
      <c r="G231" s="353" t="s">
        <v>285</v>
      </c>
      <c r="H231" s="347" t="s">
        <v>409</v>
      </c>
      <c r="I231" s="353" t="s">
        <v>285</v>
      </c>
      <c r="J231" s="353" t="s">
        <v>285</v>
      </c>
      <c r="K231" s="353" t="s">
        <v>285</v>
      </c>
      <c r="L231" s="353" t="s">
        <v>285</v>
      </c>
      <c r="M231" s="353" t="s">
        <v>285</v>
      </c>
    </row>
    <row r="232" spans="1:24" ht="20.100000000000001" customHeight="1" x14ac:dyDescent="0.25">
      <c r="A232" s="436"/>
      <c r="B232" s="444"/>
      <c r="C232" s="444"/>
      <c r="D232" s="444"/>
      <c r="E232" s="90" t="s">
        <v>334</v>
      </c>
      <c r="F232" s="353" t="s">
        <v>285</v>
      </c>
      <c r="G232" s="353" t="s">
        <v>285</v>
      </c>
      <c r="H232" s="347" t="s">
        <v>38</v>
      </c>
      <c r="I232" s="353" t="s">
        <v>285</v>
      </c>
      <c r="J232" s="353" t="s">
        <v>285</v>
      </c>
      <c r="K232" s="353" t="s">
        <v>285</v>
      </c>
      <c r="L232" s="353" t="s">
        <v>285</v>
      </c>
      <c r="M232" s="353" t="s">
        <v>285</v>
      </c>
    </row>
    <row r="233" spans="1:24" ht="20.100000000000001" customHeight="1" x14ac:dyDescent="0.25">
      <c r="A233" s="437"/>
      <c r="B233" s="445"/>
      <c r="C233" s="445"/>
      <c r="D233" s="445"/>
      <c r="E233" s="90" t="s">
        <v>32</v>
      </c>
      <c r="F233" s="353" t="s">
        <v>285</v>
      </c>
      <c r="G233" s="353" t="s">
        <v>285</v>
      </c>
      <c r="H233" s="347" t="s">
        <v>38</v>
      </c>
      <c r="I233" s="353" t="s">
        <v>285</v>
      </c>
      <c r="J233" s="353" t="s">
        <v>285</v>
      </c>
      <c r="K233" s="353" t="s">
        <v>285</v>
      </c>
      <c r="L233" s="353" t="s">
        <v>285</v>
      </c>
      <c r="M233" s="353" t="s">
        <v>285</v>
      </c>
    </row>
    <row r="234" spans="1:24" ht="52.5" customHeight="1" x14ac:dyDescent="0.25">
      <c r="A234" s="430">
        <v>1</v>
      </c>
      <c r="B234" s="433" t="s">
        <v>21</v>
      </c>
      <c r="C234" s="433" t="s">
        <v>51</v>
      </c>
      <c r="D234" s="433" t="s">
        <v>36</v>
      </c>
      <c r="E234" s="324" t="s">
        <v>410</v>
      </c>
      <c r="F234" s="111" t="s">
        <v>24</v>
      </c>
      <c r="G234" s="111" t="s">
        <v>25</v>
      </c>
      <c r="H234" s="332">
        <v>1</v>
      </c>
      <c r="I234" s="95">
        <v>0</v>
      </c>
      <c r="J234" s="95">
        <v>0</v>
      </c>
      <c r="K234" s="325">
        <f>1405.71+125.58</f>
        <v>1531.29</v>
      </c>
      <c r="L234" s="325">
        <v>0</v>
      </c>
      <c r="M234" s="325">
        <v>0</v>
      </c>
    </row>
    <row r="235" spans="1:24" ht="20.100000000000001" customHeight="1" x14ac:dyDescent="0.25">
      <c r="A235" s="436"/>
      <c r="B235" s="444"/>
      <c r="C235" s="444"/>
      <c r="D235" s="444"/>
      <c r="E235" s="90" t="s">
        <v>246</v>
      </c>
      <c r="F235" s="353" t="s">
        <v>285</v>
      </c>
      <c r="G235" s="353" t="s">
        <v>285</v>
      </c>
      <c r="H235" s="347" t="s">
        <v>335</v>
      </c>
      <c r="I235" s="353" t="s">
        <v>285</v>
      </c>
      <c r="J235" s="353" t="s">
        <v>285</v>
      </c>
      <c r="K235" s="353" t="s">
        <v>285</v>
      </c>
      <c r="L235" s="353" t="s">
        <v>285</v>
      </c>
      <c r="M235" s="353" t="s">
        <v>285</v>
      </c>
    </row>
    <row r="236" spans="1:24" ht="20.100000000000001" customHeight="1" x14ac:dyDescent="0.25">
      <c r="A236" s="436"/>
      <c r="B236" s="444"/>
      <c r="C236" s="444"/>
      <c r="D236" s="444"/>
      <c r="E236" s="90" t="s">
        <v>334</v>
      </c>
      <c r="F236" s="353" t="s">
        <v>285</v>
      </c>
      <c r="G236" s="353" t="s">
        <v>285</v>
      </c>
      <c r="H236" s="347" t="s">
        <v>227</v>
      </c>
      <c r="I236" s="353" t="s">
        <v>285</v>
      </c>
      <c r="J236" s="353" t="s">
        <v>285</v>
      </c>
      <c r="K236" s="353" t="s">
        <v>285</v>
      </c>
      <c r="L236" s="353" t="s">
        <v>285</v>
      </c>
      <c r="M236" s="353" t="s">
        <v>285</v>
      </c>
    </row>
    <row r="237" spans="1:24" ht="20.100000000000001" customHeight="1" x14ac:dyDescent="0.25">
      <c r="A237" s="436"/>
      <c r="B237" s="444"/>
      <c r="C237" s="444"/>
      <c r="D237" s="444"/>
      <c r="E237" s="90" t="s">
        <v>32</v>
      </c>
      <c r="F237" s="353" t="s">
        <v>285</v>
      </c>
      <c r="G237" s="353" t="s">
        <v>285</v>
      </c>
      <c r="H237" s="347" t="s">
        <v>227</v>
      </c>
      <c r="I237" s="353" t="s">
        <v>285</v>
      </c>
      <c r="J237" s="353" t="s">
        <v>285</v>
      </c>
      <c r="K237" s="353" t="s">
        <v>285</v>
      </c>
      <c r="L237" s="353" t="s">
        <v>285</v>
      </c>
      <c r="M237" s="353" t="s">
        <v>285</v>
      </c>
    </row>
    <row r="238" spans="1:24" ht="47.25" customHeight="1" x14ac:dyDescent="0.25">
      <c r="A238" s="432"/>
      <c r="B238" s="432"/>
      <c r="C238" s="432"/>
      <c r="D238" s="432"/>
      <c r="E238" s="255" t="s">
        <v>686</v>
      </c>
      <c r="F238" s="353" t="s">
        <v>285</v>
      </c>
      <c r="G238" s="353" t="s">
        <v>285</v>
      </c>
      <c r="H238" s="353" t="s">
        <v>227</v>
      </c>
      <c r="I238" s="353" t="s">
        <v>285</v>
      </c>
      <c r="J238" s="353" t="s">
        <v>285</v>
      </c>
      <c r="K238" s="353" t="s">
        <v>285</v>
      </c>
      <c r="L238" s="353" t="s">
        <v>285</v>
      </c>
      <c r="M238" s="353" t="s">
        <v>285</v>
      </c>
    </row>
    <row r="239" spans="1:24" ht="52.5" customHeight="1" x14ac:dyDescent="0.25">
      <c r="A239" s="430">
        <v>1</v>
      </c>
      <c r="B239" s="433" t="s">
        <v>21</v>
      </c>
      <c r="C239" s="433" t="s">
        <v>51</v>
      </c>
      <c r="D239" s="433" t="s">
        <v>36</v>
      </c>
      <c r="E239" s="324" t="s">
        <v>411</v>
      </c>
      <c r="F239" s="111" t="s">
        <v>24</v>
      </c>
      <c r="G239" s="111" t="s">
        <v>25</v>
      </c>
      <c r="H239" s="332">
        <v>1</v>
      </c>
      <c r="I239" s="95">
        <v>0</v>
      </c>
      <c r="J239" s="95">
        <v>0</v>
      </c>
      <c r="K239" s="325">
        <f>1530+56.94+141.77</f>
        <v>1728.71</v>
      </c>
      <c r="L239" s="325">
        <v>0</v>
      </c>
      <c r="M239" s="325">
        <v>0</v>
      </c>
    </row>
    <row r="240" spans="1:24" ht="20.100000000000001" customHeight="1" x14ac:dyDescent="0.25">
      <c r="A240" s="436"/>
      <c r="B240" s="444"/>
      <c r="C240" s="444"/>
      <c r="D240" s="444"/>
      <c r="E240" s="90" t="s">
        <v>246</v>
      </c>
      <c r="F240" s="353" t="s">
        <v>285</v>
      </c>
      <c r="G240" s="353" t="s">
        <v>285</v>
      </c>
      <c r="H240" s="347" t="s">
        <v>50</v>
      </c>
      <c r="I240" s="353" t="s">
        <v>285</v>
      </c>
      <c r="J240" s="353" t="s">
        <v>285</v>
      </c>
      <c r="K240" s="353" t="s">
        <v>285</v>
      </c>
      <c r="L240" s="353" t="s">
        <v>285</v>
      </c>
      <c r="M240" s="353" t="s">
        <v>285</v>
      </c>
      <c r="N240" s="353" t="s">
        <v>285</v>
      </c>
      <c r="O240" s="353" t="s">
        <v>285</v>
      </c>
      <c r="P240" s="353" t="s">
        <v>285</v>
      </c>
      <c r="Q240" s="353" t="s">
        <v>285</v>
      </c>
      <c r="R240" s="353" t="s">
        <v>285</v>
      </c>
      <c r="S240" s="353" t="s">
        <v>285</v>
      </c>
      <c r="T240" s="353" t="s">
        <v>285</v>
      </c>
      <c r="U240" s="353" t="s">
        <v>285</v>
      </c>
      <c r="V240" s="353" t="s">
        <v>285</v>
      </c>
      <c r="W240" s="353" t="s">
        <v>285</v>
      </c>
      <c r="X240" s="353" t="s">
        <v>285</v>
      </c>
    </row>
    <row r="241" spans="1:38" ht="20.100000000000001" customHeight="1" x14ac:dyDescent="0.25">
      <c r="A241" s="436"/>
      <c r="B241" s="444"/>
      <c r="C241" s="444"/>
      <c r="D241" s="444"/>
      <c r="E241" s="90" t="s">
        <v>334</v>
      </c>
      <c r="F241" s="353" t="s">
        <v>285</v>
      </c>
      <c r="G241" s="353" t="s">
        <v>285</v>
      </c>
      <c r="H241" s="347" t="s">
        <v>227</v>
      </c>
      <c r="I241" s="353" t="s">
        <v>285</v>
      </c>
      <c r="J241" s="353" t="s">
        <v>285</v>
      </c>
      <c r="K241" s="353" t="s">
        <v>285</v>
      </c>
      <c r="L241" s="353" t="s">
        <v>285</v>
      </c>
      <c r="M241" s="353" t="s">
        <v>285</v>
      </c>
      <c r="N241" s="353" t="s">
        <v>285</v>
      </c>
      <c r="O241" s="353" t="s">
        <v>285</v>
      </c>
      <c r="P241" s="353" t="s">
        <v>285</v>
      </c>
      <c r="Q241" s="353" t="s">
        <v>285</v>
      </c>
      <c r="R241" s="353" t="s">
        <v>285</v>
      </c>
      <c r="S241" s="353" t="s">
        <v>285</v>
      </c>
      <c r="T241" s="353" t="s">
        <v>285</v>
      </c>
      <c r="U241" s="353" t="s">
        <v>285</v>
      </c>
      <c r="V241" s="353" t="s">
        <v>285</v>
      </c>
      <c r="W241" s="353" t="s">
        <v>285</v>
      </c>
      <c r="X241" s="353" t="s">
        <v>285</v>
      </c>
    </row>
    <row r="242" spans="1:38" ht="20.100000000000001" customHeight="1" x14ac:dyDescent="0.25">
      <c r="A242" s="436"/>
      <c r="B242" s="444"/>
      <c r="C242" s="444"/>
      <c r="D242" s="444"/>
      <c r="E242" s="90" t="s">
        <v>32</v>
      </c>
      <c r="F242" s="353" t="s">
        <v>285</v>
      </c>
      <c r="G242" s="353" t="s">
        <v>285</v>
      </c>
      <c r="H242" s="347" t="s">
        <v>227</v>
      </c>
      <c r="I242" s="353" t="s">
        <v>285</v>
      </c>
      <c r="J242" s="353" t="s">
        <v>285</v>
      </c>
      <c r="K242" s="353" t="s">
        <v>285</v>
      </c>
      <c r="L242" s="353" t="s">
        <v>285</v>
      </c>
      <c r="M242" s="353" t="s">
        <v>285</v>
      </c>
      <c r="N242" s="353" t="s">
        <v>285</v>
      </c>
      <c r="O242" s="353" t="s">
        <v>285</v>
      </c>
      <c r="P242" s="353" t="s">
        <v>285</v>
      </c>
      <c r="Q242" s="353" t="s">
        <v>285</v>
      </c>
      <c r="R242" s="353" t="s">
        <v>285</v>
      </c>
      <c r="S242" s="353" t="s">
        <v>285</v>
      </c>
      <c r="T242" s="353" t="s">
        <v>285</v>
      </c>
      <c r="U242" s="353" t="s">
        <v>285</v>
      </c>
      <c r="V242" s="353" t="s">
        <v>285</v>
      </c>
      <c r="W242" s="353" t="s">
        <v>285</v>
      </c>
      <c r="X242" s="353" t="s">
        <v>285</v>
      </c>
    </row>
    <row r="243" spans="1:38" ht="76.5" customHeight="1" x14ac:dyDescent="0.25">
      <c r="A243" s="432"/>
      <c r="B243" s="432"/>
      <c r="C243" s="432"/>
      <c r="D243" s="432"/>
      <c r="E243" s="255" t="s">
        <v>685</v>
      </c>
      <c r="F243" s="353" t="s">
        <v>285</v>
      </c>
      <c r="G243" s="353" t="s">
        <v>285</v>
      </c>
      <c r="H243" s="353" t="s">
        <v>227</v>
      </c>
      <c r="I243" s="353" t="s">
        <v>285</v>
      </c>
      <c r="J243" s="353" t="s">
        <v>285</v>
      </c>
      <c r="K243" s="353" t="s">
        <v>285</v>
      </c>
      <c r="L243" s="353" t="s">
        <v>285</v>
      </c>
      <c r="M243" s="353" t="s">
        <v>285</v>
      </c>
    </row>
    <row r="244" spans="1:38" s="143" customFormat="1" ht="50.1" customHeight="1" x14ac:dyDescent="0.25">
      <c r="A244" s="329">
        <v>1</v>
      </c>
      <c r="B244" s="330" t="s">
        <v>21</v>
      </c>
      <c r="C244" s="330" t="s">
        <v>52</v>
      </c>
      <c r="D244" s="330" t="s">
        <v>19</v>
      </c>
      <c r="E244" s="328" t="s">
        <v>53</v>
      </c>
      <c r="F244" s="133" t="s">
        <v>24</v>
      </c>
      <c r="G244" s="133" t="s">
        <v>25</v>
      </c>
      <c r="H244" s="204">
        <f>H245+H249+H253+H265+H269+H273+H277+H281+H285+H289+H293+H297+H257+H261+H301+H321+H325</f>
        <v>16</v>
      </c>
      <c r="I244" s="204">
        <f>I245+I249+I253+I265+I269+I273+I277+I281+I285+I289+I293+I297+I257+I261+I301+I321+I325</f>
        <v>39</v>
      </c>
      <c r="J244" s="204">
        <f>J245+J249+J253+J265+J269+J273+J277+J281+J285+J289+J293+J297+J257+J261+J301+J321+J325</f>
        <v>17</v>
      </c>
      <c r="K244" s="331">
        <f>K245+K249+K253+K265+K269+K273+K277+K281+K285+K289+K293+K297+K301+K313+K333+K361+K257+K261+K305+K309+K407+K317+K321+K325+K329</f>
        <v>265498.63</v>
      </c>
      <c r="L244" s="331">
        <f>L245+L249+L253+L265+L269+L273+L277+L281+L285+L289+L293+L297+L301+L313+L333+L361+L257+L261+L305+L309+L407+L317+L321+L325+L329</f>
        <v>85000</v>
      </c>
      <c r="M244" s="331">
        <f>M245+M249+M253+M265+M269+M273+M277+M281+M285+M289+M293+M297+M301+M313+M333+M361+M257+M261+M305+M309+M407+M317+M321+M325+M329</f>
        <v>85000</v>
      </c>
      <c r="N244" s="142"/>
      <c r="O244" s="142"/>
      <c r="P244" s="142"/>
      <c r="Q244" s="142"/>
      <c r="R244" s="142"/>
      <c r="S244" s="142"/>
      <c r="T244" s="142"/>
      <c r="U244" s="142"/>
      <c r="V244" s="142"/>
      <c r="W244" s="142"/>
      <c r="X244" s="142"/>
      <c r="Y244" s="142"/>
      <c r="Z244" s="142"/>
      <c r="AA244" s="142"/>
      <c r="AB244" s="142"/>
      <c r="AC244" s="142"/>
      <c r="AD244" s="142"/>
      <c r="AE244" s="142"/>
      <c r="AF244" s="142"/>
      <c r="AG244" s="142"/>
      <c r="AH244" s="142"/>
      <c r="AI244" s="142"/>
      <c r="AJ244" s="142"/>
      <c r="AK244" s="142"/>
      <c r="AL244" s="142"/>
    </row>
    <row r="245" spans="1:38" ht="39.950000000000003" customHeight="1" x14ac:dyDescent="0.25">
      <c r="A245" s="430">
        <v>1</v>
      </c>
      <c r="B245" s="433" t="s">
        <v>21</v>
      </c>
      <c r="C245" s="433" t="s">
        <v>52</v>
      </c>
      <c r="D245" s="433" t="s">
        <v>36</v>
      </c>
      <c r="E245" s="324" t="s">
        <v>54</v>
      </c>
      <c r="F245" s="96" t="s">
        <v>24</v>
      </c>
      <c r="G245" s="96" t="s">
        <v>25</v>
      </c>
      <c r="H245" s="95">
        <v>1</v>
      </c>
      <c r="I245" s="95">
        <v>0</v>
      </c>
      <c r="J245" s="95">
        <v>0</v>
      </c>
      <c r="K245" s="327">
        <v>3187.31</v>
      </c>
      <c r="L245" s="327">
        <v>0</v>
      </c>
      <c r="M245" s="327">
        <v>0</v>
      </c>
    </row>
    <row r="246" spans="1:38" ht="20.100000000000001" customHeight="1" x14ac:dyDescent="0.25">
      <c r="A246" s="436"/>
      <c r="B246" s="444"/>
      <c r="C246" s="444"/>
      <c r="D246" s="444"/>
      <c r="E246" s="90" t="s">
        <v>246</v>
      </c>
      <c r="F246" s="353" t="s">
        <v>285</v>
      </c>
      <c r="G246" s="353" t="s">
        <v>285</v>
      </c>
      <c r="H246" s="347" t="s">
        <v>50</v>
      </c>
      <c r="I246" s="353" t="s">
        <v>285</v>
      </c>
      <c r="J246" s="353" t="s">
        <v>285</v>
      </c>
      <c r="K246" s="353" t="s">
        <v>285</v>
      </c>
      <c r="L246" s="353" t="s">
        <v>285</v>
      </c>
      <c r="M246" s="353" t="s">
        <v>285</v>
      </c>
      <c r="N246" s="353" t="s">
        <v>285</v>
      </c>
      <c r="O246" s="353" t="s">
        <v>285</v>
      </c>
      <c r="P246" s="353" t="s">
        <v>285</v>
      </c>
      <c r="Q246" s="353" t="s">
        <v>285</v>
      </c>
      <c r="R246" s="353" t="s">
        <v>285</v>
      </c>
      <c r="S246" s="353" t="s">
        <v>285</v>
      </c>
      <c r="T246" s="353" t="s">
        <v>285</v>
      </c>
      <c r="U246" s="353" t="s">
        <v>285</v>
      </c>
      <c r="V246" s="353" t="s">
        <v>285</v>
      </c>
      <c r="W246" s="353" t="s">
        <v>285</v>
      </c>
      <c r="X246" s="353" t="s">
        <v>285</v>
      </c>
    </row>
    <row r="247" spans="1:38" ht="20.100000000000001" customHeight="1" x14ac:dyDescent="0.25">
      <c r="A247" s="436"/>
      <c r="B247" s="444"/>
      <c r="C247" s="444"/>
      <c r="D247" s="444"/>
      <c r="E247" s="90" t="s">
        <v>334</v>
      </c>
      <c r="F247" s="353" t="s">
        <v>285</v>
      </c>
      <c r="G247" s="353" t="s">
        <v>285</v>
      </c>
      <c r="H247" s="347" t="s">
        <v>65</v>
      </c>
      <c r="I247" s="353" t="s">
        <v>285</v>
      </c>
      <c r="J247" s="353" t="s">
        <v>285</v>
      </c>
      <c r="K247" s="353" t="s">
        <v>285</v>
      </c>
      <c r="L247" s="353" t="s">
        <v>285</v>
      </c>
      <c r="M247" s="353" t="s">
        <v>285</v>
      </c>
      <c r="N247" s="353" t="s">
        <v>285</v>
      </c>
      <c r="O247" s="353" t="s">
        <v>285</v>
      </c>
      <c r="P247" s="353" t="s">
        <v>285</v>
      </c>
      <c r="Q247" s="353" t="s">
        <v>285</v>
      </c>
      <c r="R247" s="353" t="s">
        <v>285</v>
      </c>
      <c r="S247" s="353" t="s">
        <v>285</v>
      </c>
      <c r="T247" s="353" t="s">
        <v>285</v>
      </c>
      <c r="U247" s="353" t="s">
        <v>285</v>
      </c>
      <c r="V247" s="353" t="s">
        <v>285</v>
      </c>
      <c r="W247" s="353" t="s">
        <v>285</v>
      </c>
      <c r="X247" s="353" t="s">
        <v>285</v>
      </c>
    </row>
    <row r="248" spans="1:38" ht="20.100000000000001" customHeight="1" x14ac:dyDescent="0.25">
      <c r="A248" s="437"/>
      <c r="B248" s="445"/>
      <c r="C248" s="445"/>
      <c r="D248" s="445"/>
      <c r="E248" s="90" t="s">
        <v>32</v>
      </c>
      <c r="F248" s="353" t="s">
        <v>285</v>
      </c>
      <c r="G248" s="353" t="s">
        <v>285</v>
      </c>
      <c r="H248" s="347" t="s">
        <v>37</v>
      </c>
      <c r="I248" s="353" t="s">
        <v>285</v>
      </c>
      <c r="J248" s="353" t="s">
        <v>285</v>
      </c>
      <c r="K248" s="353" t="s">
        <v>285</v>
      </c>
      <c r="L248" s="353" t="s">
        <v>285</v>
      </c>
      <c r="M248" s="353" t="s">
        <v>285</v>
      </c>
      <c r="N248" s="353" t="s">
        <v>285</v>
      </c>
      <c r="O248" s="353" t="s">
        <v>285</v>
      </c>
      <c r="P248" s="353" t="s">
        <v>285</v>
      </c>
      <c r="Q248" s="353" t="s">
        <v>285</v>
      </c>
      <c r="R248" s="353" t="s">
        <v>285</v>
      </c>
      <c r="S248" s="353" t="s">
        <v>285</v>
      </c>
      <c r="T248" s="353" t="s">
        <v>285</v>
      </c>
      <c r="U248" s="353" t="s">
        <v>285</v>
      </c>
      <c r="V248" s="353" t="s">
        <v>285</v>
      </c>
      <c r="W248" s="353" t="s">
        <v>285</v>
      </c>
      <c r="X248" s="353" t="s">
        <v>285</v>
      </c>
    </row>
    <row r="249" spans="1:38" ht="39.950000000000003" customHeight="1" x14ac:dyDescent="0.25">
      <c r="A249" s="430">
        <v>1</v>
      </c>
      <c r="B249" s="433" t="s">
        <v>21</v>
      </c>
      <c r="C249" s="433" t="s">
        <v>52</v>
      </c>
      <c r="D249" s="433" t="s">
        <v>36</v>
      </c>
      <c r="E249" s="334" t="s">
        <v>57</v>
      </c>
      <c r="F249" s="96" t="s">
        <v>24</v>
      </c>
      <c r="G249" s="96" t="s">
        <v>25</v>
      </c>
      <c r="H249" s="95">
        <v>1</v>
      </c>
      <c r="I249" s="95">
        <v>0</v>
      </c>
      <c r="J249" s="95">
        <v>0</v>
      </c>
      <c r="K249" s="327">
        <v>5070.54</v>
      </c>
      <c r="L249" s="327">
        <v>0</v>
      </c>
      <c r="M249" s="327">
        <v>0</v>
      </c>
    </row>
    <row r="250" spans="1:38" ht="20.100000000000001" customHeight="1" x14ac:dyDescent="0.25">
      <c r="A250" s="436"/>
      <c r="B250" s="444"/>
      <c r="C250" s="444"/>
      <c r="D250" s="444"/>
      <c r="E250" s="90" t="s">
        <v>246</v>
      </c>
      <c r="F250" s="353" t="s">
        <v>285</v>
      </c>
      <c r="G250" s="353" t="s">
        <v>285</v>
      </c>
      <c r="H250" s="347" t="s">
        <v>62</v>
      </c>
      <c r="I250" s="353" t="s">
        <v>285</v>
      </c>
      <c r="J250" s="353" t="s">
        <v>285</v>
      </c>
      <c r="K250" s="353" t="s">
        <v>285</v>
      </c>
      <c r="L250" s="353" t="s">
        <v>285</v>
      </c>
      <c r="M250" s="353" t="s">
        <v>285</v>
      </c>
      <c r="N250" s="353" t="s">
        <v>285</v>
      </c>
      <c r="O250" s="353" t="s">
        <v>285</v>
      </c>
      <c r="P250" s="353" t="s">
        <v>285</v>
      </c>
      <c r="Q250" s="353" t="s">
        <v>285</v>
      </c>
      <c r="R250" s="353" t="s">
        <v>285</v>
      </c>
      <c r="S250" s="353" t="s">
        <v>285</v>
      </c>
      <c r="T250" s="353" t="s">
        <v>285</v>
      </c>
      <c r="U250" s="353" t="s">
        <v>285</v>
      </c>
      <c r="V250" s="353" t="s">
        <v>285</v>
      </c>
      <c r="W250" s="353" t="s">
        <v>285</v>
      </c>
      <c r="X250" s="353" t="s">
        <v>285</v>
      </c>
    </row>
    <row r="251" spans="1:38" ht="20.100000000000001" customHeight="1" x14ac:dyDescent="0.25">
      <c r="A251" s="436"/>
      <c r="B251" s="444"/>
      <c r="C251" s="444"/>
      <c r="D251" s="444"/>
      <c r="E251" s="90" t="s">
        <v>334</v>
      </c>
      <c r="F251" s="353" t="s">
        <v>285</v>
      </c>
      <c r="G251" s="353" t="s">
        <v>285</v>
      </c>
      <c r="H251" s="347" t="s">
        <v>37</v>
      </c>
      <c r="I251" s="353" t="s">
        <v>285</v>
      </c>
      <c r="J251" s="353" t="s">
        <v>285</v>
      </c>
      <c r="K251" s="353" t="s">
        <v>285</v>
      </c>
      <c r="L251" s="353" t="s">
        <v>285</v>
      </c>
      <c r="M251" s="353" t="s">
        <v>285</v>
      </c>
      <c r="N251" s="353" t="s">
        <v>285</v>
      </c>
      <c r="O251" s="353" t="s">
        <v>285</v>
      </c>
      <c r="P251" s="353" t="s">
        <v>285</v>
      </c>
      <c r="Q251" s="353" t="s">
        <v>285</v>
      </c>
      <c r="R251" s="353" t="s">
        <v>285</v>
      </c>
      <c r="S251" s="353" t="s">
        <v>285</v>
      </c>
      <c r="T251" s="353" t="s">
        <v>285</v>
      </c>
      <c r="U251" s="353" t="s">
        <v>285</v>
      </c>
      <c r="V251" s="353" t="s">
        <v>285</v>
      </c>
      <c r="W251" s="353" t="s">
        <v>285</v>
      </c>
      <c r="X251" s="353" t="s">
        <v>285</v>
      </c>
    </row>
    <row r="252" spans="1:38" ht="20.100000000000001" customHeight="1" x14ac:dyDescent="0.25">
      <c r="A252" s="437"/>
      <c r="B252" s="445"/>
      <c r="C252" s="445"/>
      <c r="D252" s="445"/>
      <c r="E252" s="90" t="s">
        <v>32</v>
      </c>
      <c r="F252" s="353" t="s">
        <v>285</v>
      </c>
      <c r="G252" s="353" t="s">
        <v>285</v>
      </c>
      <c r="H252" s="347" t="s">
        <v>37</v>
      </c>
      <c r="I252" s="353" t="s">
        <v>285</v>
      </c>
      <c r="J252" s="353" t="s">
        <v>285</v>
      </c>
      <c r="K252" s="353" t="s">
        <v>285</v>
      </c>
      <c r="L252" s="353" t="s">
        <v>285</v>
      </c>
      <c r="M252" s="353" t="s">
        <v>285</v>
      </c>
      <c r="N252" s="353" t="s">
        <v>285</v>
      </c>
      <c r="O252" s="353" t="s">
        <v>285</v>
      </c>
      <c r="P252" s="353" t="s">
        <v>285</v>
      </c>
      <c r="Q252" s="353" t="s">
        <v>285</v>
      </c>
      <c r="R252" s="353" t="s">
        <v>285</v>
      </c>
      <c r="S252" s="353" t="s">
        <v>285</v>
      </c>
      <c r="T252" s="353" t="s">
        <v>285</v>
      </c>
      <c r="U252" s="353" t="s">
        <v>285</v>
      </c>
      <c r="V252" s="353" t="s">
        <v>285</v>
      </c>
      <c r="W252" s="353" t="s">
        <v>285</v>
      </c>
      <c r="X252" s="353" t="s">
        <v>285</v>
      </c>
    </row>
    <row r="253" spans="1:38" ht="39.950000000000003" customHeight="1" x14ac:dyDescent="0.25">
      <c r="A253" s="430">
        <v>1</v>
      </c>
      <c r="B253" s="433" t="s">
        <v>21</v>
      </c>
      <c r="C253" s="433" t="s">
        <v>52</v>
      </c>
      <c r="D253" s="433" t="s">
        <v>36</v>
      </c>
      <c r="E253" s="334" t="s">
        <v>255</v>
      </c>
      <c r="F253" s="96" t="s">
        <v>24</v>
      </c>
      <c r="G253" s="96" t="s">
        <v>25</v>
      </c>
      <c r="H253" s="95">
        <v>1</v>
      </c>
      <c r="I253" s="95">
        <v>0</v>
      </c>
      <c r="J253" s="95">
        <v>0</v>
      </c>
      <c r="K253" s="327">
        <v>2620.56</v>
      </c>
      <c r="L253" s="327">
        <v>0</v>
      </c>
      <c r="M253" s="327">
        <v>0</v>
      </c>
    </row>
    <row r="254" spans="1:38" ht="20.100000000000001" customHeight="1" x14ac:dyDescent="0.25">
      <c r="A254" s="436"/>
      <c r="B254" s="444"/>
      <c r="C254" s="444"/>
      <c r="D254" s="444"/>
      <c r="E254" s="90" t="s">
        <v>246</v>
      </c>
      <c r="F254" s="353" t="s">
        <v>285</v>
      </c>
      <c r="G254" s="353" t="s">
        <v>285</v>
      </c>
      <c r="H254" s="347" t="s">
        <v>50</v>
      </c>
      <c r="I254" s="353" t="s">
        <v>285</v>
      </c>
      <c r="J254" s="353" t="s">
        <v>285</v>
      </c>
      <c r="K254" s="353" t="s">
        <v>285</v>
      </c>
      <c r="L254" s="353" t="s">
        <v>285</v>
      </c>
      <c r="M254" s="353" t="s">
        <v>285</v>
      </c>
      <c r="N254" s="353" t="s">
        <v>285</v>
      </c>
      <c r="O254" s="353" t="s">
        <v>285</v>
      </c>
      <c r="P254" s="353" t="s">
        <v>285</v>
      </c>
      <c r="Q254" s="353" t="s">
        <v>285</v>
      </c>
      <c r="R254" s="353" t="s">
        <v>285</v>
      </c>
      <c r="S254" s="353" t="s">
        <v>285</v>
      </c>
      <c r="T254" s="353" t="s">
        <v>285</v>
      </c>
      <c r="U254" s="353" t="s">
        <v>285</v>
      </c>
      <c r="V254" s="353" t="s">
        <v>285</v>
      </c>
      <c r="W254" s="353" t="s">
        <v>285</v>
      </c>
      <c r="X254" s="353" t="s">
        <v>285</v>
      </c>
    </row>
    <row r="255" spans="1:38" ht="20.100000000000001" customHeight="1" x14ac:dyDescent="0.25">
      <c r="A255" s="436"/>
      <c r="B255" s="444"/>
      <c r="C255" s="444"/>
      <c r="D255" s="444"/>
      <c r="E255" s="90" t="s">
        <v>334</v>
      </c>
      <c r="F255" s="353" t="s">
        <v>285</v>
      </c>
      <c r="G255" s="353" t="s">
        <v>285</v>
      </c>
      <c r="H255" s="347" t="s">
        <v>64</v>
      </c>
      <c r="I255" s="353" t="s">
        <v>285</v>
      </c>
      <c r="J255" s="353" t="s">
        <v>285</v>
      </c>
      <c r="K255" s="353" t="s">
        <v>285</v>
      </c>
      <c r="L255" s="353" t="s">
        <v>285</v>
      </c>
      <c r="M255" s="353" t="s">
        <v>285</v>
      </c>
      <c r="N255" s="353" t="s">
        <v>285</v>
      </c>
      <c r="O255" s="353" t="s">
        <v>285</v>
      </c>
      <c r="P255" s="353" t="s">
        <v>285</v>
      </c>
      <c r="Q255" s="353" t="s">
        <v>285</v>
      </c>
      <c r="R255" s="353" t="s">
        <v>285</v>
      </c>
      <c r="S255" s="353" t="s">
        <v>285</v>
      </c>
      <c r="T255" s="353" t="s">
        <v>285</v>
      </c>
      <c r="U255" s="353" t="s">
        <v>285</v>
      </c>
      <c r="V255" s="353" t="s">
        <v>285</v>
      </c>
      <c r="W255" s="353" t="s">
        <v>285</v>
      </c>
      <c r="X255" s="353" t="s">
        <v>285</v>
      </c>
    </row>
    <row r="256" spans="1:38" ht="20.100000000000001" customHeight="1" x14ac:dyDescent="0.25">
      <c r="A256" s="437"/>
      <c r="B256" s="445"/>
      <c r="C256" s="445"/>
      <c r="D256" s="445"/>
      <c r="E256" s="90" t="s">
        <v>32</v>
      </c>
      <c r="F256" s="353" t="s">
        <v>285</v>
      </c>
      <c r="G256" s="353" t="s">
        <v>285</v>
      </c>
      <c r="H256" s="347" t="s">
        <v>56</v>
      </c>
      <c r="I256" s="353" t="s">
        <v>285</v>
      </c>
      <c r="J256" s="353" t="s">
        <v>285</v>
      </c>
      <c r="K256" s="353" t="s">
        <v>285</v>
      </c>
      <c r="L256" s="353" t="s">
        <v>285</v>
      </c>
      <c r="M256" s="353" t="s">
        <v>285</v>
      </c>
      <c r="N256" s="353" t="s">
        <v>285</v>
      </c>
      <c r="O256" s="353" t="s">
        <v>285</v>
      </c>
      <c r="P256" s="353" t="s">
        <v>285</v>
      </c>
      <c r="Q256" s="353" t="s">
        <v>285</v>
      </c>
      <c r="R256" s="353" t="s">
        <v>285</v>
      </c>
      <c r="S256" s="353" t="s">
        <v>285</v>
      </c>
      <c r="T256" s="353" t="s">
        <v>285</v>
      </c>
      <c r="U256" s="353" t="s">
        <v>285</v>
      </c>
      <c r="V256" s="353" t="s">
        <v>285</v>
      </c>
      <c r="W256" s="353" t="s">
        <v>285</v>
      </c>
      <c r="X256" s="353" t="s">
        <v>285</v>
      </c>
    </row>
    <row r="257" spans="1:24" ht="39.950000000000003" customHeight="1" x14ac:dyDescent="0.25">
      <c r="A257" s="430">
        <v>1</v>
      </c>
      <c r="B257" s="433" t="s">
        <v>21</v>
      </c>
      <c r="C257" s="433" t="s">
        <v>52</v>
      </c>
      <c r="D257" s="433" t="s">
        <v>36</v>
      </c>
      <c r="E257" s="334" t="s">
        <v>412</v>
      </c>
      <c r="F257" s="96" t="s">
        <v>24</v>
      </c>
      <c r="G257" s="96" t="s">
        <v>25</v>
      </c>
      <c r="H257" s="95">
        <v>1</v>
      </c>
      <c r="I257" s="95">
        <v>0</v>
      </c>
      <c r="J257" s="95">
        <v>0</v>
      </c>
      <c r="K257" s="327">
        <v>2697.67</v>
      </c>
      <c r="L257" s="327">
        <v>0</v>
      </c>
      <c r="M257" s="327">
        <v>0</v>
      </c>
    </row>
    <row r="258" spans="1:24" ht="20.100000000000001" customHeight="1" x14ac:dyDescent="0.25">
      <c r="A258" s="436"/>
      <c r="B258" s="444"/>
      <c r="C258" s="444"/>
      <c r="D258" s="444"/>
      <c r="E258" s="90" t="s">
        <v>246</v>
      </c>
      <c r="F258" s="353" t="s">
        <v>285</v>
      </c>
      <c r="G258" s="353" t="s">
        <v>285</v>
      </c>
      <c r="H258" s="347" t="s">
        <v>69</v>
      </c>
      <c r="I258" s="353" t="s">
        <v>285</v>
      </c>
      <c r="J258" s="353" t="s">
        <v>285</v>
      </c>
      <c r="K258" s="353" t="s">
        <v>285</v>
      </c>
      <c r="L258" s="353" t="s">
        <v>285</v>
      </c>
      <c r="M258" s="353" t="s">
        <v>285</v>
      </c>
      <c r="N258" s="353" t="s">
        <v>285</v>
      </c>
      <c r="O258" s="353" t="s">
        <v>285</v>
      </c>
      <c r="P258" s="353" t="s">
        <v>285</v>
      </c>
      <c r="Q258" s="353" t="s">
        <v>285</v>
      </c>
      <c r="R258" s="353" t="s">
        <v>285</v>
      </c>
      <c r="S258" s="353" t="s">
        <v>285</v>
      </c>
      <c r="T258" s="353" t="s">
        <v>285</v>
      </c>
      <c r="U258" s="353" t="s">
        <v>285</v>
      </c>
      <c r="V258" s="353" t="s">
        <v>285</v>
      </c>
      <c r="W258" s="353" t="s">
        <v>285</v>
      </c>
      <c r="X258" s="353" t="s">
        <v>285</v>
      </c>
    </row>
    <row r="259" spans="1:24" ht="20.100000000000001" customHeight="1" x14ac:dyDescent="0.25">
      <c r="A259" s="436"/>
      <c r="B259" s="444"/>
      <c r="C259" s="444"/>
      <c r="D259" s="444"/>
      <c r="E259" s="90" t="s">
        <v>334</v>
      </c>
      <c r="F259" s="353" t="s">
        <v>285</v>
      </c>
      <c r="G259" s="353" t="s">
        <v>285</v>
      </c>
      <c r="H259" s="347" t="s">
        <v>56</v>
      </c>
      <c r="I259" s="353" t="s">
        <v>285</v>
      </c>
      <c r="J259" s="353" t="s">
        <v>285</v>
      </c>
      <c r="K259" s="353" t="s">
        <v>285</v>
      </c>
      <c r="L259" s="353" t="s">
        <v>285</v>
      </c>
      <c r="M259" s="353" t="s">
        <v>285</v>
      </c>
      <c r="N259" s="353" t="s">
        <v>285</v>
      </c>
      <c r="O259" s="353" t="s">
        <v>285</v>
      </c>
      <c r="P259" s="353" t="s">
        <v>285</v>
      </c>
      <c r="Q259" s="353" t="s">
        <v>285</v>
      </c>
      <c r="R259" s="353" t="s">
        <v>285</v>
      </c>
      <c r="S259" s="353" t="s">
        <v>285</v>
      </c>
      <c r="T259" s="353" t="s">
        <v>285</v>
      </c>
      <c r="U259" s="353" t="s">
        <v>285</v>
      </c>
      <c r="V259" s="353" t="s">
        <v>285</v>
      </c>
      <c r="W259" s="353" t="s">
        <v>285</v>
      </c>
      <c r="X259" s="353" t="s">
        <v>285</v>
      </c>
    </row>
    <row r="260" spans="1:24" ht="20.100000000000001" customHeight="1" x14ac:dyDescent="0.25">
      <c r="A260" s="437"/>
      <c r="B260" s="445"/>
      <c r="C260" s="445"/>
      <c r="D260" s="445"/>
      <c r="E260" s="90" t="s">
        <v>32</v>
      </c>
      <c r="F260" s="353" t="s">
        <v>285</v>
      </c>
      <c r="G260" s="353" t="s">
        <v>285</v>
      </c>
      <c r="H260" s="347" t="s">
        <v>38</v>
      </c>
      <c r="I260" s="353" t="s">
        <v>285</v>
      </c>
      <c r="J260" s="353" t="s">
        <v>285</v>
      </c>
      <c r="K260" s="353" t="s">
        <v>285</v>
      </c>
      <c r="L260" s="353" t="s">
        <v>285</v>
      </c>
      <c r="M260" s="353" t="s">
        <v>285</v>
      </c>
      <c r="N260" s="353" t="s">
        <v>285</v>
      </c>
      <c r="O260" s="353" t="s">
        <v>285</v>
      </c>
      <c r="P260" s="353" t="s">
        <v>285</v>
      </c>
      <c r="Q260" s="353" t="s">
        <v>285</v>
      </c>
      <c r="R260" s="353" t="s">
        <v>285</v>
      </c>
      <c r="S260" s="353" t="s">
        <v>285</v>
      </c>
      <c r="T260" s="353" t="s">
        <v>285</v>
      </c>
      <c r="U260" s="353" t="s">
        <v>285</v>
      </c>
      <c r="V260" s="353" t="s">
        <v>285</v>
      </c>
      <c r="W260" s="353" t="s">
        <v>285</v>
      </c>
      <c r="X260" s="353" t="s">
        <v>285</v>
      </c>
    </row>
    <row r="261" spans="1:24" ht="39.950000000000003" customHeight="1" x14ac:dyDescent="0.25">
      <c r="A261" s="430">
        <v>1</v>
      </c>
      <c r="B261" s="433" t="s">
        <v>21</v>
      </c>
      <c r="C261" s="433" t="s">
        <v>52</v>
      </c>
      <c r="D261" s="433" t="s">
        <v>36</v>
      </c>
      <c r="E261" s="334" t="s">
        <v>413</v>
      </c>
      <c r="F261" s="96" t="s">
        <v>24</v>
      </c>
      <c r="G261" s="96" t="s">
        <v>25</v>
      </c>
      <c r="H261" s="95">
        <v>1</v>
      </c>
      <c r="I261" s="95">
        <v>0</v>
      </c>
      <c r="J261" s="95">
        <v>0</v>
      </c>
      <c r="K261" s="327">
        <v>500.82</v>
      </c>
      <c r="L261" s="327">
        <v>0</v>
      </c>
      <c r="M261" s="327">
        <v>0</v>
      </c>
    </row>
    <row r="262" spans="1:24" ht="20.100000000000001" customHeight="1" x14ac:dyDescent="0.25">
      <c r="A262" s="436"/>
      <c r="B262" s="444"/>
      <c r="C262" s="444"/>
      <c r="D262" s="444"/>
      <c r="E262" s="90" t="s">
        <v>246</v>
      </c>
      <c r="F262" s="353" t="s">
        <v>285</v>
      </c>
      <c r="G262" s="353" t="s">
        <v>285</v>
      </c>
      <c r="H262" s="347" t="s">
        <v>69</v>
      </c>
      <c r="I262" s="353" t="s">
        <v>285</v>
      </c>
      <c r="J262" s="353" t="s">
        <v>285</v>
      </c>
      <c r="K262" s="353" t="s">
        <v>285</v>
      </c>
      <c r="L262" s="353" t="s">
        <v>285</v>
      </c>
      <c r="M262" s="353" t="s">
        <v>285</v>
      </c>
      <c r="N262" s="353" t="s">
        <v>285</v>
      </c>
      <c r="O262" s="353" t="s">
        <v>285</v>
      </c>
      <c r="P262" s="353" t="s">
        <v>285</v>
      </c>
      <c r="Q262" s="353" t="s">
        <v>285</v>
      </c>
      <c r="R262" s="353" t="s">
        <v>285</v>
      </c>
      <c r="S262" s="353" t="s">
        <v>285</v>
      </c>
      <c r="T262" s="353" t="s">
        <v>285</v>
      </c>
      <c r="U262" s="353" t="s">
        <v>285</v>
      </c>
      <c r="V262" s="353" t="s">
        <v>285</v>
      </c>
      <c r="W262" s="353" t="s">
        <v>285</v>
      </c>
      <c r="X262" s="353" t="s">
        <v>285</v>
      </c>
    </row>
    <row r="263" spans="1:24" ht="20.100000000000001" customHeight="1" x14ac:dyDescent="0.25">
      <c r="A263" s="436"/>
      <c r="B263" s="444"/>
      <c r="C263" s="444"/>
      <c r="D263" s="444"/>
      <c r="E263" s="90" t="s">
        <v>334</v>
      </c>
      <c r="F263" s="353" t="s">
        <v>285</v>
      </c>
      <c r="G263" s="353" t="s">
        <v>285</v>
      </c>
      <c r="H263" s="347" t="s">
        <v>225</v>
      </c>
      <c r="I263" s="353" t="s">
        <v>285</v>
      </c>
      <c r="J263" s="353" t="s">
        <v>285</v>
      </c>
      <c r="K263" s="353" t="s">
        <v>285</v>
      </c>
      <c r="L263" s="353" t="s">
        <v>285</v>
      </c>
      <c r="M263" s="353" t="s">
        <v>285</v>
      </c>
      <c r="N263" s="353" t="s">
        <v>285</v>
      </c>
      <c r="O263" s="353" t="s">
        <v>285</v>
      </c>
      <c r="P263" s="353" t="s">
        <v>285</v>
      </c>
      <c r="Q263" s="353" t="s">
        <v>285</v>
      </c>
      <c r="R263" s="353" t="s">
        <v>285</v>
      </c>
      <c r="S263" s="353" t="s">
        <v>285</v>
      </c>
      <c r="T263" s="353" t="s">
        <v>285</v>
      </c>
      <c r="U263" s="353" t="s">
        <v>285</v>
      </c>
      <c r="V263" s="353" t="s">
        <v>285</v>
      </c>
      <c r="W263" s="353" t="s">
        <v>285</v>
      </c>
      <c r="X263" s="353" t="s">
        <v>285</v>
      </c>
    </row>
    <row r="264" spans="1:24" ht="20.100000000000001" customHeight="1" x14ac:dyDescent="0.25">
      <c r="A264" s="437"/>
      <c r="B264" s="445"/>
      <c r="C264" s="445"/>
      <c r="D264" s="445"/>
      <c r="E264" s="90" t="s">
        <v>32</v>
      </c>
      <c r="F264" s="353" t="s">
        <v>285</v>
      </c>
      <c r="G264" s="353" t="s">
        <v>285</v>
      </c>
      <c r="H264" s="347" t="s">
        <v>225</v>
      </c>
      <c r="I264" s="353" t="s">
        <v>285</v>
      </c>
      <c r="J264" s="353" t="s">
        <v>285</v>
      </c>
      <c r="K264" s="353" t="s">
        <v>285</v>
      </c>
      <c r="L264" s="353" t="s">
        <v>285</v>
      </c>
      <c r="M264" s="353" t="s">
        <v>285</v>
      </c>
      <c r="N264" s="353" t="s">
        <v>285</v>
      </c>
      <c r="O264" s="353" t="s">
        <v>285</v>
      </c>
      <c r="P264" s="353" t="s">
        <v>285</v>
      </c>
      <c r="Q264" s="353" t="s">
        <v>285</v>
      </c>
      <c r="R264" s="353" t="s">
        <v>285</v>
      </c>
      <c r="S264" s="353" t="s">
        <v>285</v>
      </c>
      <c r="T264" s="353" t="s">
        <v>285</v>
      </c>
      <c r="U264" s="353" t="s">
        <v>285</v>
      </c>
      <c r="V264" s="353" t="s">
        <v>285</v>
      </c>
      <c r="W264" s="353" t="s">
        <v>285</v>
      </c>
      <c r="X264" s="353" t="s">
        <v>285</v>
      </c>
    </row>
    <row r="265" spans="1:24" ht="39.950000000000003" customHeight="1" x14ac:dyDescent="0.25">
      <c r="A265" s="430">
        <v>1</v>
      </c>
      <c r="B265" s="433" t="s">
        <v>21</v>
      </c>
      <c r="C265" s="433" t="s">
        <v>52</v>
      </c>
      <c r="D265" s="433" t="s">
        <v>36</v>
      </c>
      <c r="E265" s="334" t="s">
        <v>539</v>
      </c>
      <c r="F265" s="96" t="s">
        <v>24</v>
      </c>
      <c r="G265" s="96" t="s">
        <v>25</v>
      </c>
      <c r="H265" s="95">
        <v>1</v>
      </c>
      <c r="I265" s="95">
        <v>0</v>
      </c>
      <c r="J265" s="95">
        <v>0</v>
      </c>
      <c r="K265" s="327">
        <v>386.3</v>
      </c>
      <c r="L265" s="327">
        <v>0</v>
      </c>
      <c r="M265" s="327">
        <v>0</v>
      </c>
    </row>
    <row r="266" spans="1:24" ht="20.100000000000001" customHeight="1" x14ac:dyDescent="0.25">
      <c r="A266" s="436"/>
      <c r="B266" s="444"/>
      <c r="C266" s="444"/>
      <c r="D266" s="444"/>
      <c r="E266" s="90" t="s">
        <v>246</v>
      </c>
      <c r="F266" s="353" t="s">
        <v>285</v>
      </c>
      <c r="G266" s="353" t="s">
        <v>285</v>
      </c>
      <c r="H266" s="347" t="s">
        <v>58</v>
      </c>
      <c r="I266" s="353" t="s">
        <v>285</v>
      </c>
      <c r="J266" s="353" t="s">
        <v>285</v>
      </c>
      <c r="K266" s="353" t="s">
        <v>285</v>
      </c>
      <c r="L266" s="353" t="s">
        <v>285</v>
      </c>
      <c r="M266" s="353" t="s">
        <v>285</v>
      </c>
      <c r="N266" s="353" t="s">
        <v>285</v>
      </c>
      <c r="O266" s="353" t="s">
        <v>285</v>
      </c>
      <c r="P266" s="353" t="s">
        <v>285</v>
      </c>
      <c r="Q266" s="353" t="s">
        <v>285</v>
      </c>
      <c r="R266" s="353" t="s">
        <v>285</v>
      </c>
      <c r="S266" s="353" t="s">
        <v>285</v>
      </c>
      <c r="T266" s="353" t="s">
        <v>285</v>
      </c>
      <c r="U266" s="353" t="s">
        <v>285</v>
      </c>
      <c r="V266" s="353" t="s">
        <v>285</v>
      </c>
      <c r="W266" s="353" t="s">
        <v>285</v>
      </c>
      <c r="X266" s="353" t="s">
        <v>285</v>
      </c>
    </row>
    <row r="267" spans="1:24" ht="20.100000000000001" customHeight="1" x14ac:dyDescent="0.25">
      <c r="A267" s="436"/>
      <c r="B267" s="444"/>
      <c r="C267" s="444"/>
      <c r="D267" s="444"/>
      <c r="E267" s="90" t="s">
        <v>334</v>
      </c>
      <c r="F267" s="353" t="s">
        <v>285</v>
      </c>
      <c r="G267" s="353" t="s">
        <v>285</v>
      </c>
      <c r="H267" s="347" t="s">
        <v>38</v>
      </c>
      <c r="I267" s="353" t="s">
        <v>285</v>
      </c>
      <c r="J267" s="353" t="s">
        <v>285</v>
      </c>
      <c r="K267" s="353" t="s">
        <v>285</v>
      </c>
      <c r="L267" s="353" t="s">
        <v>285</v>
      </c>
      <c r="M267" s="353" t="s">
        <v>285</v>
      </c>
      <c r="N267" s="353" t="s">
        <v>285</v>
      </c>
      <c r="O267" s="353" t="s">
        <v>285</v>
      </c>
      <c r="P267" s="353" t="s">
        <v>285</v>
      </c>
      <c r="Q267" s="353" t="s">
        <v>285</v>
      </c>
      <c r="R267" s="353" t="s">
        <v>285</v>
      </c>
      <c r="S267" s="353" t="s">
        <v>285</v>
      </c>
      <c r="T267" s="353" t="s">
        <v>285</v>
      </c>
      <c r="U267" s="353" t="s">
        <v>285</v>
      </c>
      <c r="V267" s="353" t="s">
        <v>285</v>
      </c>
      <c r="W267" s="353" t="s">
        <v>285</v>
      </c>
      <c r="X267" s="353" t="s">
        <v>285</v>
      </c>
    </row>
    <row r="268" spans="1:24" ht="20.100000000000001" customHeight="1" x14ac:dyDescent="0.25">
      <c r="A268" s="437"/>
      <c r="B268" s="445"/>
      <c r="C268" s="445"/>
      <c r="D268" s="445"/>
      <c r="E268" s="90" t="s">
        <v>32</v>
      </c>
      <c r="F268" s="353" t="s">
        <v>285</v>
      </c>
      <c r="G268" s="353" t="s">
        <v>285</v>
      </c>
      <c r="H268" s="347" t="s">
        <v>38</v>
      </c>
      <c r="I268" s="353" t="s">
        <v>285</v>
      </c>
      <c r="J268" s="353" t="s">
        <v>285</v>
      </c>
      <c r="K268" s="353" t="s">
        <v>285</v>
      </c>
      <c r="L268" s="353" t="s">
        <v>285</v>
      </c>
      <c r="M268" s="353" t="s">
        <v>285</v>
      </c>
      <c r="N268" s="353" t="s">
        <v>285</v>
      </c>
      <c r="O268" s="353" t="s">
        <v>285</v>
      </c>
      <c r="P268" s="353" t="s">
        <v>285</v>
      </c>
      <c r="Q268" s="353" t="s">
        <v>285</v>
      </c>
      <c r="R268" s="353" t="s">
        <v>285</v>
      </c>
      <c r="S268" s="353" t="s">
        <v>285</v>
      </c>
      <c r="T268" s="353" t="s">
        <v>285</v>
      </c>
      <c r="U268" s="353" t="s">
        <v>285</v>
      </c>
      <c r="V268" s="353" t="s">
        <v>285</v>
      </c>
      <c r="W268" s="353" t="s">
        <v>285</v>
      </c>
      <c r="X268" s="353" t="s">
        <v>285</v>
      </c>
    </row>
    <row r="269" spans="1:24" ht="39.950000000000003" customHeight="1" x14ac:dyDescent="0.25">
      <c r="A269" s="430">
        <v>1</v>
      </c>
      <c r="B269" s="433" t="s">
        <v>21</v>
      </c>
      <c r="C269" s="433" t="s">
        <v>52</v>
      </c>
      <c r="D269" s="433" t="s">
        <v>36</v>
      </c>
      <c r="E269" s="334" t="s">
        <v>537</v>
      </c>
      <c r="F269" s="96" t="s">
        <v>24</v>
      </c>
      <c r="G269" s="96" t="s">
        <v>25</v>
      </c>
      <c r="H269" s="95">
        <v>1</v>
      </c>
      <c r="I269" s="95">
        <v>0</v>
      </c>
      <c r="J269" s="95">
        <v>0</v>
      </c>
      <c r="K269" s="327">
        <v>58</v>
      </c>
      <c r="L269" s="327">
        <v>0</v>
      </c>
      <c r="M269" s="327">
        <v>0</v>
      </c>
    </row>
    <row r="270" spans="1:24" ht="20.100000000000001" customHeight="1" x14ac:dyDescent="0.25">
      <c r="A270" s="436"/>
      <c r="B270" s="444"/>
      <c r="C270" s="444"/>
      <c r="D270" s="444"/>
      <c r="E270" s="90" t="s">
        <v>246</v>
      </c>
      <c r="F270" s="353" t="s">
        <v>285</v>
      </c>
      <c r="G270" s="353" t="s">
        <v>285</v>
      </c>
      <c r="H270" s="347" t="s">
        <v>58</v>
      </c>
      <c r="I270" s="353" t="s">
        <v>285</v>
      </c>
      <c r="J270" s="353" t="s">
        <v>285</v>
      </c>
      <c r="K270" s="353" t="s">
        <v>285</v>
      </c>
      <c r="L270" s="353" t="s">
        <v>285</v>
      </c>
      <c r="M270" s="353" t="s">
        <v>285</v>
      </c>
      <c r="N270" s="353" t="s">
        <v>285</v>
      </c>
      <c r="O270" s="353" t="s">
        <v>285</v>
      </c>
      <c r="P270" s="353" t="s">
        <v>285</v>
      </c>
      <c r="Q270" s="353" t="s">
        <v>285</v>
      </c>
      <c r="R270" s="353" t="s">
        <v>285</v>
      </c>
      <c r="S270" s="353" t="s">
        <v>285</v>
      </c>
      <c r="T270" s="353" t="s">
        <v>285</v>
      </c>
      <c r="U270" s="353" t="s">
        <v>285</v>
      </c>
      <c r="V270" s="353" t="s">
        <v>285</v>
      </c>
      <c r="W270" s="353" t="s">
        <v>285</v>
      </c>
      <c r="X270" s="353" t="s">
        <v>285</v>
      </c>
    </row>
    <row r="271" spans="1:24" ht="20.100000000000001" customHeight="1" x14ac:dyDescent="0.25">
      <c r="A271" s="436"/>
      <c r="B271" s="444"/>
      <c r="C271" s="444"/>
      <c r="D271" s="444"/>
      <c r="E271" s="90" t="s">
        <v>334</v>
      </c>
      <c r="F271" s="353" t="s">
        <v>285</v>
      </c>
      <c r="G271" s="353" t="s">
        <v>285</v>
      </c>
      <c r="H271" s="347" t="s">
        <v>58</v>
      </c>
      <c r="I271" s="353" t="s">
        <v>285</v>
      </c>
      <c r="J271" s="353" t="s">
        <v>285</v>
      </c>
      <c r="K271" s="353" t="s">
        <v>285</v>
      </c>
      <c r="L271" s="353" t="s">
        <v>285</v>
      </c>
      <c r="M271" s="353" t="s">
        <v>285</v>
      </c>
      <c r="N271" s="353" t="s">
        <v>285</v>
      </c>
      <c r="O271" s="353" t="s">
        <v>285</v>
      </c>
      <c r="P271" s="353" t="s">
        <v>285</v>
      </c>
      <c r="Q271" s="353" t="s">
        <v>285</v>
      </c>
      <c r="R271" s="353" t="s">
        <v>285</v>
      </c>
      <c r="S271" s="353" t="s">
        <v>285</v>
      </c>
      <c r="T271" s="353" t="s">
        <v>285</v>
      </c>
      <c r="U271" s="353" t="s">
        <v>285</v>
      </c>
      <c r="V271" s="353" t="s">
        <v>285</v>
      </c>
      <c r="W271" s="353" t="s">
        <v>285</v>
      </c>
      <c r="X271" s="353" t="s">
        <v>285</v>
      </c>
    </row>
    <row r="272" spans="1:24" ht="20.100000000000001" customHeight="1" x14ac:dyDescent="0.25">
      <c r="A272" s="437"/>
      <c r="B272" s="445"/>
      <c r="C272" s="445"/>
      <c r="D272" s="445"/>
      <c r="E272" s="90" t="s">
        <v>32</v>
      </c>
      <c r="F272" s="353" t="s">
        <v>285</v>
      </c>
      <c r="G272" s="353" t="s">
        <v>285</v>
      </c>
      <c r="H272" s="347" t="s">
        <v>58</v>
      </c>
      <c r="I272" s="353" t="s">
        <v>285</v>
      </c>
      <c r="J272" s="353" t="s">
        <v>285</v>
      </c>
      <c r="K272" s="353" t="s">
        <v>285</v>
      </c>
      <c r="L272" s="353" t="s">
        <v>285</v>
      </c>
      <c r="M272" s="353" t="s">
        <v>285</v>
      </c>
      <c r="N272" s="353" t="s">
        <v>285</v>
      </c>
      <c r="O272" s="353" t="s">
        <v>285</v>
      </c>
      <c r="P272" s="353" t="s">
        <v>285</v>
      </c>
      <c r="Q272" s="353" t="s">
        <v>285</v>
      </c>
      <c r="R272" s="353" t="s">
        <v>285</v>
      </c>
      <c r="S272" s="353" t="s">
        <v>285</v>
      </c>
      <c r="T272" s="353" t="s">
        <v>285</v>
      </c>
      <c r="U272" s="353" t="s">
        <v>285</v>
      </c>
      <c r="V272" s="353" t="s">
        <v>285</v>
      </c>
      <c r="W272" s="353" t="s">
        <v>285</v>
      </c>
      <c r="X272" s="353" t="s">
        <v>285</v>
      </c>
    </row>
    <row r="273" spans="1:24" ht="39.950000000000003" customHeight="1" x14ac:dyDescent="0.25">
      <c r="A273" s="430">
        <v>1</v>
      </c>
      <c r="B273" s="433" t="s">
        <v>21</v>
      </c>
      <c r="C273" s="433" t="s">
        <v>52</v>
      </c>
      <c r="D273" s="433" t="s">
        <v>36</v>
      </c>
      <c r="E273" s="334" t="s">
        <v>538</v>
      </c>
      <c r="F273" s="96" t="s">
        <v>24</v>
      </c>
      <c r="G273" s="96" t="s">
        <v>25</v>
      </c>
      <c r="H273" s="95">
        <v>1</v>
      </c>
      <c r="I273" s="95">
        <v>0</v>
      </c>
      <c r="J273" s="95">
        <v>0</v>
      </c>
      <c r="K273" s="327">
        <v>422.45</v>
      </c>
      <c r="L273" s="327">
        <v>0</v>
      </c>
      <c r="M273" s="327">
        <v>0</v>
      </c>
    </row>
    <row r="274" spans="1:24" ht="20.100000000000001" customHeight="1" x14ac:dyDescent="0.25">
      <c r="A274" s="436"/>
      <c r="B274" s="444"/>
      <c r="C274" s="444"/>
      <c r="D274" s="444"/>
      <c r="E274" s="90" t="s">
        <v>246</v>
      </c>
      <c r="F274" s="353" t="s">
        <v>285</v>
      </c>
      <c r="G274" s="353" t="s">
        <v>285</v>
      </c>
      <c r="H274" s="347" t="s">
        <v>69</v>
      </c>
      <c r="I274" s="353" t="s">
        <v>285</v>
      </c>
      <c r="J274" s="353" t="s">
        <v>285</v>
      </c>
      <c r="K274" s="353" t="s">
        <v>285</v>
      </c>
      <c r="L274" s="353" t="s">
        <v>285</v>
      </c>
      <c r="M274" s="353" t="s">
        <v>285</v>
      </c>
      <c r="N274" s="353" t="s">
        <v>285</v>
      </c>
      <c r="O274" s="353" t="s">
        <v>285</v>
      </c>
      <c r="P274" s="353" t="s">
        <v>285</v>
      </c>
      <c r="Q274" s="353" t="s">
        <v>285</v>
      </c>
      <c r="R274" s="353" t="s">
        <v>285</v>
      </c>
      <c r="S274" s="353" t="s">
        <v>285</v>
      </c>
      <c r="T274" s="353" t="s">
        <v>285</v>
      </c>
      <c r="U274" s="353" t="s">
        <v>285</v>
      </c>
      <c r="V274" s="353" t="s">
        <v>285</v>
      </c>
      <c r="W274" s="353" t="s">
        <v>285</v>
      </c>
      <c r="X274" s="353" t="s">
        <v>285</v>
      </c>
    </row>
    <row r="275" spans="1:24" ht="20.100000000000001" customHeight="1" x14ac:dyDescent="0.25">
      <c r="A275" s="436"/>
      <c r="B275" s="444"/>
      <c r="C275" s="444"/>
      <c r="D275" s="444"/>
      <c r="E275" s="90" t="s">
        <v>334</v>
      </c>
      <c r="F275" s="353" t="s">
        <v>285</v>
      </c>
      <c r="G275" s="353" t="s">
        <v>285</v>
      </c>
      <c r="H275" s="347" t="s">
        <v>228</v>
      </c>
      <c r="I275" s="353" t="s">
        <v>285</v>
      </c>
      <c r="J275" s="353" t="s">
        <v>285</v>
      </c>
      <c r="K275" s="353" t="s">
        <v>285</v>
      </c>
      <c r="L275" s="353" t="s">
        <v>285</v>
      </c>
      <c r="M275" s="353" t="s">
        <v>285</v>
      </c>
      <c r="N275" s="353" t="s">
        <v>285</v>
      </c>
      <c r="O275" s="353" t="s">
        <v>285</v>
      </c>
      <c r="P275" s="353" t="s">
        <v>285</v>
      </c>
      <c r="Q275" s="353" t="s">
        <v>285</v>
      </c>
      <c r="R275" s="353" t="s">
        <v>285</v>
      </c>
      <c r="S275" s="353" t="s">
        <v>285</v>
      </c>
      <c r="T275" s="353" t="s">
        <v>285</v>
      </c>
      <c r="U275" s="353" t="s">
        <v>285</v>
      </c>
      <c r="V275" s="353" t="s">
        <v>285</v>
      </c>
      <c r="W275" s="353" t="s">
        <v>285</v>
      </c>
      <c r="X275" s="353" t="s">
        <v>285</v>
      </c>
    </row>
    <row r="276" spans="1:24" ht="20.100000000000001" customHeight="1" x14ac:dyDescent="0.25">
      <c r="A276" s="437"/>
      <c r="B276" s="445"/>
      <c r="C276" s="445"/>
      <c r="D276" s="445"/>
      <c r="E276" s="90" t="s">
        <v>32</v>
      </c>
      <c r="F276" s="353" t="s">
        <v>285</v>
      </c>
      <c r="G276" s="353" t="s">
        <v>285</v>
      </c>
      <c r="H276" s="347" t="s">
        <v>228</v>
      </c>
      <c r="I276" s="353" t="s">
        <v>285</v>
      </c>
      <c r="J276" s="353" t="s">
        <v>285</v>
      </c>
      <c r="K276" s="353" t="s">
        <v>285</v>
      </c>
      <c r="L276" s="353" t="s">
        <v>285</v>
      </c>
      <c r="M276" s="353" t="s">
        <v>285</v>
      </c>
      <c r="N276" s="353" t="s">
        <v>285</v>
      </c>
      <c r="O276" s="353" t="s">
        <v>285</v>
      </c>
      <c r="P276" s="353" t="s">
        <v>285</v>
      </c>
      <c r="Q276" s="353" t="s">
        <v>285</v>
      </c>
      <c r="R276" s="353" t="s">
        <v>285</v>
      </c>
      <c r="S276" s="353" t="s">
        <v>285</v>
      </c>
      <c r="T276" s="353" t="s">
        <v>285</v>
      </c>
      <c r="U276" s="353" t="s">
        <v>285</v>
      </c>
      <c r="V276" s="353" t="s">
        <v>285</v>
      </c>
      <c r="W276" s="353" t="s">
        <v>285</v>
      </c>
      <c r="X276" s="353" t="s">
        <v>285</v>
      </c>
    </row>
    <row r="277" spans="1:24" ht="39.950000000000003" customHeight="1" x14ac:dyDescent="0.25">
      <c r="A277" s="430">
        <v>1</v>
      </c>
      <c r="B277" s="433" t="s">
        <v>21</v>
      </c>
      <c r="C277" s="433" t="s">
        <v>52</v>
      </c>
      <c r="D277" s="433" t="s">
        <v>36</v>
      </c>
      <c r="E277" s="334" t="s">
        <v>494</v>
      </c>
      <c r="F277" s="96" t="s">
        <v>24</v>
      </c>
      <c r="G277" s="96" t="s">
        <v>25</v>
      </c>
      <c r="H277" s="95">
        <v>1</v>
      </c>
      <c r="I277" s="95">
        <v>0</v>
      </c>
      <c r="J277" s="95">
        <v>0</v>
      </c>
      <c r="K277" s="327">
        <v>440.25</v>
      </c>
      <c r="L277" s="327">
        <v>0</v>
      </c>
      <c r="M277" s="327">
        <v>0</v>
      </c>
    </row>
    <row r="278" spans="1:24" ht="20.100000000000001" customHeight="1" x14ac:dyDescent="0.25">
      <c r="A278" s="436"/>
      <c r="B278" s="444"/>
      <c r="C278" s="444"/>
      <c r="D278" s="444"/>
      <c r="E278" s="90" t="s">
        <v>246</v>
      </c>
      <c r="F278" s="353" t="s">
        <v>285</v>
      </c>
      <c r="G278" s="353" t="s">
        <v>285</v>
      </c>
      <c r="H278" s="380" t="s">
        <v>38</v>
      </c>
      <c r="I278" s="353" t="s">
        <v>285</v>
      </c>
      <c r="J278" s="353" t="s">
        <v>285</v>
      </c>
      <c r="K278" s="353" t="s">
        <v>285</v>
      </c>
      <c r="L278" s="353" t="s">
        <v>285</v>
      </c>
      <c r="M278" s="353" t="s">
        <v>285</v>
      </c>
      <c r="N278" s="353" t="s">
        <v>285</v>
      </c>
      <c r="O278" s="353" t="s">
        <v>285</v>
      </c>
      <c r="P278" s="353" t="s">
        <v>285</v>
      </c>
      <c r="Q278" s="353" t="s">
        <v>285</v>
      </c>
      <c r="R278" s="353" t="s">
        <v>285</v>
      </c>
      <c r="S278" s="353" t="s">
        <v>285</v>
      </c>
      <c r="T278" s="353" t="s">
        <v>285</v>
      </c>
      <c r="U278" s="353" t="s">
        <v>285</v>
      </c>
      <c r="V278" s="353" t="s">
        <v>285</v>
      </c>
      <c r="W278" s="353" t="s">
        <v>285</v>
      </c>
      <c r="X278" s="353" t="s">
        <v>285</v>
      </c>
    </row>
    <row r="279" spans="1:24" ht="20.100000000000001" customHeight="1" x14ac:dyDescent="0.25">
      <c r="A279" s="436"/>
      <c r="B279" s="444"/>
      <c r="C279" s="444"/>
      <c r="D279" s="444"/>
      <c r="E279" s="90" t="s">
        <v>334</v>
      </c>
      <c r="F279" s="353" t="s">
        <v>285</v>
      </c>
      <c r="G279" s="353" t="s">
        <v>285</v>
      </c>
      <c r="H279" s="380" t="s">
        <v>228</v>
      </c>
      <c r="I279" s="353" t="s">
        <v>285</v>
      </c>
      <c r="J279" s="353" t="s">
        <v>285</v>
      </c>
      <c r="K279" s="353" t="s">
        <v>285</v>
      </c>
      <c r="L279" s="353" t="s">
        <v>285</v>
      </c>
      <c r="M279" s="353" t="s">
        <v>285</v>
      </c>
      <c r="N279" s="353" t="s">
        <v>285</v>
      </c>
      <c r="O279" s="353" t="s">
        <v>285</v>
      </c>
      <c r="P279" s="353" t="s">
        <v>285</v>
      </c>
      <c r="Q279" s="353" t="s">
        <v>285</v>
      </c>
      <c r="R279" s="353" t="s">
        <v>285</v>
      </c>
      <c r="S279" s="353" t="s">
        <v>285</v>
      </c>
      <c r="T279" s="353" t="s">
        <v>285</v>
      </c>
      <c r="U279" s="353" t="s">
        <v>285</v>
      </c>
      <c r="V279" s="353" t="s">
        <v>285</v>
      </c>
      <c r="W279" s="353" t="s">
        <v>285</v>
      </c>
      <c r="X279" s="353" t="s">
        <v>285</v>
      </c>
    </row>
    <row r="280" spans="1:24" ht="20.100000000000001" customHeight="1" x14ac:dyDescent="0.25">
      <c r="A280" s="437"/>
      <c r="B280" s="445"/>
      <c r="C280" s="445"/>
      <c r="D280" s="445"/>
      <c r="E280" s="90" t="s">
        <v>32</v>
      </c>
      <c r="F280" s="353" t="s">
        <v>285</v>
      </c>
      <c r="G280" s="353" t="s">
        <v>285</v>
      </c>
      <c r="H280" s="380" t="s">
        <v>228</v>
      </c>
      <c r="I280" s="353" t="s">
        <v>285</v>
      </c>
      <c r="J280" s="353" t="s">
        <v>285</v>
      </c>
      <c r="K280" s="353" t="s">
        <v>285</v>
      </c>
      <c r="L280" s="353" t="s">
        <v>285</v>
      </c>
      <c r="M280" s="353" t="s">
        <v>285</v>
      </c>
      <c r="N280" s="353" t="s">
        <v>285</v>
      </c>
      <c r="O280" s="353" t="s">
        <v>285</v>
      </c>
      <c r="P280" s="353" t="s">
        <v>285</v>
      </c>
      <c r="Q280" s="353" t="s">
        <v>285</v>
      </c>
      <c r="R280" s="353" t="s">
        <v>285</v>
      </c>
      <c r="S280" s="353" t="s">
        <v>285</v>
      </c>
      <c r="T280" s="353" t="s">
        <v>285</v>
      </c>
      <c r="U280" s="353" t="s">
        <v>285</v>
      </c>
      <c r="V280" s="353" t="s">
        <v>285</v>
      </c>
      <c r="W280" s="353" t="s">
        <v>285</v>
      </c>
      <c r="X280" s="353" t="s">
        <v>285</v>
      </c>
    </row>
    <row r="281" spans="1:24" ht="39.950000000000003" customHeight="1" x14ac:dyDescent="0.25">
      <c r="A281" s="430">
        <v>1</v>
      </c>
      <c r="B281" s="433" t="s">
        <v>21</v>
      </c>
      <c r="C281" s="433" t="s">
        <v>52</v>
      </c>
      <c r="D281" s="433" t="s">
        <v>36</v>
      </c>
      <c r="E281" s="334" t="s">
        <v>495</v>
      </c>
      <c r="F281" s="96" t="s">
        <v>24</v>
      </c>
      <c r="G281" s="96" t="s">
        <v>25</v>
      </c>
      <c r="H281" s="95">
        <v>1</v>
      </c>
      <c r="I281" s="95">
        <v>0</v>
      </c>
      <c r="J281" s="95">
        <v>0</v>
      </c>
      <c r="K281" s="327">
        <v>585.6</v>
      </c>
      <c r="L281" s="327">
        <v>0</v>
      </c>
      <c r="M281" s="327">
        <v>0</v>
      </c>
    </row>
    <row r="282" spans="1:24" ht="20.100000000000001" customHeight="1" x14ac:dyDescent="0.25">
      <c r="A282" s="436"/>
      <c r="B282" s="444"/>
      <c r="C282" s="444"/>
      <c r="D282" s="444"/>
      <c r="E282" s="90" t="s">
        <v>246</v>
      </c>
      <c r="F282" s="353" t="s">
        <v>285</v>
      </c>
      <c r="G282" s="353" t="s">
        <v>285</v>
      </c>
      <c r="H282" s="347" t="s">
        <v>56</v>
      </c>
      <c r="I282" s="353" t="s">
        <v>285</v>
      </c>
      <c r="J282" s="353" t="s">
        <v>285</v>
      </c>
      <c r="K282" s="353" t="s">
        <v>285</v>
      </c>
      <c r="L282" s="353" t="s">
        <v>285</v>
      </c>
      <c r="M282" s="353" t="s">
        <v>285</v>
      </c>
      <c r="N282" s="353" t="s">
        <v>285</v>
      </c>
      <c r="O282" s="353" t="s">
        <v>285</v>
      </c>
      <c r="P282" s="353" t="s">
        <v>285</v>
      </c>
      <c r="Q282" s="353" t="s">
        <v>285</v>
      </c>
      <c r="R282" s="353" t="s">
        <v>285</v>
      </c>
      <c r="S282" s="353" t="s">
        <v>285</v>
      </c>
      <c r="T282" s="353" t="s">
        <v>285</v>
      </c>
      <c r="U282" s="353" t="s">
        <v>285</v>
      </c>
      <c r="V282" s="353" t="s">
        <v>285</v>
      </c>
      <c r="W282" s="353" t="s">
        <v>285</v>
      </c>
      <c r="X282" s="353" t="s">
        <v>285</v>
      </c>
    </row>
    <row r="283" spans="1:24" ht="20.100000000000001" customHeight="1" x14ac:dyDescent="0.25">
      <c r="A283" s="436"/>
      <c r="B283" s="444"/>
      <c r="C283" s="444"/>
      <c r="D283" s="444"/>
      <c r="E283" s="90" t="s">
        <v>334</v>
      </c>
      <c r="F283" s="353" t="s">
        <v>285</v>
      </c>
      <c r="G283" s="353" t="s">
        <v>285</v>
      </c>
      <c r="H283" s="347" t="s">
        <v>227</v>
      </c>
      <c r="I283" s="353" t="s">
        <v>285</v>
      </c>
      <c r="J283" s="353" t="s">
        <v>285</v>
      </c>
      <c r="K283" s="353" t="s">
        <v>285</v>
      </c>
      <c r="L283" s="353" t="s">
        <v>285</v>
      </c>
      <c r="M283" s="353" t="s">
        <v>285</v>
      </c>
      <c r="N283" s="353" t="s">
        <v>285</v>
      </c>
      <c r="O283" s="353" t="s">
        <v>285</v>
      </c>
      <c r="P283" s="353" t="s">
        <v>285</v>
      </c>
      <c r="Q283" s="353" t="s">
        <v>285</v>
      </c>
      <c r="R283" s="353" t="s">
        <v>285</v>
      </c>
      <c r="S283" s="353" t="s">
        <v>285</v>
      </c>
      <c r="T283" s="353" t="s">
        <v>285</v>
      </c>
      <c r="U283" s="353" t="s">
        <v>285</v>
      </c>
      <c r="V283" s="353" t="s">
        <v>285</v>
      </c>
      <c r="W283" s="353" t="s">
        <v>285</v>
      </c>
      <c r="X283" s="353" t="s">
        <v>285</v>
      </c>
    </row>
    <row r="284" spans="1:24" ht="20.100000000000001" customHeight="1" x14ac:dyDescent="0.25">
      <c r="A284" s="437"/>
      <c r="B284" s="445"/>
      <c r="C284" s="445"/>
      <c r="D284" s="445"/>
      <c r="E284" s="90" t="s">
        <v>32</v>
      </c>
      <c r="F284" s="353" t="s">
        <v>285</v>
      </c>
      <c r="G284" s="353" t="s">
        <v>285</v>
      </c>
      <c r="H284" s="347" t="s">
        <v>227</v>
      </c>
      <c r="I284" s="353" t="s">
        <v>285</v>
      </c>
      <c r="J284" s="353" t="s">
        <v>285</v>
      </c>
      <c r="K284" s="353" t="s">
        <v>285</v>
      </c>
      <c r="L284" s="353" t="s">
        <v>285</v>
      </c>
      <c r="M284" s="353" t="s">
        <v>285</v>
      </c>
      <c r="N284" s="353" t="s">
        <v>285</v>
      </c>
      <c r="O284" s="353" t="s">
        <v>285</v>
      </c>
      <c r="P284" s="353" t="s">
        <v>285</v>
      </c>
      <c r="Q284" s="353" t="s">
        <v>285</v>
      </c>
      <c r="R284" s="353" t="s">
        <v>285</v>
      </c>
      <c r="S284" s="353" t="s">
        <v>285</v>
      </c>
      <c r="T284" s="353" t="s">
        <v>285</v>
      </c>
      <c r="U284" s="353" t="s">
        <v>285</v>
      </c>
      <c r="V284" s="353" t="s">
        <v>285</v>
      </c>
      <c r="W284" s="353" t="s">
        <v>285</v>
      </c>
      <c r="X284" s="353" t="s">
        <v>285</v>
      </c>
    </row>
    <row r="285" spans="1:24" ht="39.950000000000003" customHeight="1" x14ac:dyDescent="0.25">
      <c r="A285" s="430">
        <v>1</v>
      </c>
      <c r="B285" s="433" t="s">
        <v>21</v>
      </c>
      <c r="C285" s="433" t="s">
        <v>52</v>
      </c>
      <c r="D285" s="433" t="s">
        <v>36</v>
      </c>
      <c r="E285" s="334" t="s">
        <v>496</v>
      </c>
      <c r="F285" s="96" t="s">
        <v>24</v>
      </c>
      <c r="G285" s="96" t="s">
        <v>25</v>
      </c>
      <c r="H285" s="95">
        <v>1</v>
      </c>
      <c r="I285" s="95">
        <v>0</v>
      </c>
      <c r="J285" s="95">
        <v>0</v>
      </c>
      <c r="K285" s="327">
        <v>830.82</v>
      </c>
      <c r="L285" s="327">
        <v>0</v>
      </c>
      <c r="M285" s="327">
        <v>0</v>
      </c>
    </row>
    <row r="286" spans="1:24" ht="20.100000000000001" customHeight="1" x14ac:dyDescent="0.25">
      <c r="A286" s="436"/>
      <c r="B286" s="444"/>
      <c r="C286" s="444"/>
      <c r="D286" s="444"/>
      <c r="E286" s="90" t="s">
        <v>246</v>
      </c>
      <c r="F286" s="353" t="s">
        <v>285</v>
      </c>
      <c r="G286" s="353" t="s">
        <v>285</v>
      </c>
      <c r="H286" s="347" t="s">
        <v>38</v>
      </c>
      <c r="I286" s="353" t="s">
        <v>285</v>
      </c>
      <c r="J286" s="353" t="s">
        <v>285</v>
      </c>
      <c r="K286" s="353" t="s">
        <v>285</v>
      </c>
      <c r="L286" s="353" t="s">
        <v>285</v>
      </c>
      <c r="M286" s="353" t="s">
        <v>285</v>
      </c>
      <c r="N286" s="353" t="s">
        <v>285</v>
      </c>
      <c r="O286" s="353" t="s">
        <v>285</v>
      </c>
      <c r="P286" s="353" t="s">
        <v>285</v>
      </c>
      <c r="Q286" s="353" t="s">
        <v>285</v>
      </c>
      <c r="R286" s="353" t="s">
        <v>285</v>
      </c>
      <c r="S286" s="353" t="s">
        <v>285</v>
      </c>
      <c r="T286" s="353" t="s">
        <v>285</v>
      </c>
      <c r="U286" s="353" t="s">
        <v>285</v>
      </c>
      <c r="V286" s="353" t="s">
        <v>285</v>
      </c>
      <c r="W286" s="353" t="s">
        <v>285</v>
      </c>
      <c r="X286" s="353" t="s">
        <v>285</v>
      </c>
    </row>
    <row r="287" spans="1:24" ht="20.100000000000001" customHeight="1" x14ac:dyDescent="0.25">
      <c r="A287" s="436"/>
      <c r="B287" s="444"/>
      <c r="C287" s="444"/>
      <c r="D287" s="444"/>
      <c r="E287" s="90" t="s">
        <v>334</v>
      </c>
      <c r="F287" s="353" t="s">
        <v>285</v>
      </c>
      <c r="G287" s="353" t="s">
        <v>285</v>
      </c>
      <c r="H287" s="347" t="s">
        <v>228</v>
      </c>
      <c r="I287" s="353" t="s">
        <v>285</v>
      </c>
      <c r="J287" s="353" t="s">
        <v>285</v>
      </c>
      <c r="K287" s="353" t="s">
        <v>285</v>
      </c>
      <c r="L287" s="353" t="s">
        <v>285</v>
      </c>
      <c r="M287" s="353" t="s">
        <v>285</v>
      </c>
      <c r="N287" s="353" t="s">
        <v>285</v>
      </c>
      <c r="O287" s="353" t="s">
        <v>285</v>
      </c>
      <c r="P287" s="353" t="s">
        <v>285</v>
      </c>
      <c r="Q287" s="353" t="s">
        <v>285</v>
      </c>
      <c r="R287" s="353" t="s">
        <v>285</v>
      </c>
      <c r="S287" s="353" t="s">
        <v>285</v>
      </c>
      <c r="T287" s="353" t="s">
        <v>285</v>
      </c>
      <c r="U287" s="353" t="s">
        <v>285</v>
      </c>
      <c r="V287" s="353" t="s">
        <v>285</v>
      </c>
      <c r="W287" s="353" t="s">
        <v>285</v>
      </c>
      <c r="X287" s="353" t="s">
        <v>285</v>
      </c>
    </row>
    <row r="288" spans="1:24" ht="20.100000000000001" customHeight="1" x14ac:dyDescent="0.25">
      <c r="A288" s="437"/>
      <c r="B288" s="445"/>
      <c r="C288" s="445"/>
      <c r="D288" s="445"/>
      <c r="E288" s="90" t="s">
        <v>32</v>
      </c>
      <c r="F288" s="353" t="s">
        <v>285</v>
      </c>
      <c r="G288" s="353" t="s">
        <v>285</v>
      </c>
      <c r="H288" s="347" t="s">
        <v>228</v>
      </c>
      <c r="I288" s="353" t="s">
        <v>285</v>
      </c>
      <c r="J288" s="353" t="s">
        <v>285</v>
      </c>
      <c r="K288" s="353" t="s">
        <v>285</v>
      </c>
      <c r="L288" s="353" t="s">
        <v>285</v>
      </c>
      <c r="M288" s="353" t="s">
        <v>285</v>
      </c>
      <c r="N288" s="353" t="s">
        <v>285</v>
      </c>
      <c r="O288" s="353" t="s">
        <v>285</v>
      </c>
      <c r="P288" s="353" t="s">
        <v>285</v>
      </c>
      <c r="Q288" s="353" t="s">
        <v>285</v>
      </c>
      <c r="R288" s="353" t="s">
        <v>285</v>
      </c>
      <c r="S288" s="353" t="s">
        <v>285</v>
      </c>
      <c r="T288" s="353" t="s">
        <v>285</v>
      </c>
      <c r="U288" s="353" t="s">
        <v>285</v>
      </c>
      <c r="V288" s="353" t="s">
        <v>285</v>
      </c>
      <c r="W288" s="353" t="s">
        <v>285</v>
      </c>
      <c r="X288" s="353" t="s">
        <v>285</v>
      </c>
    </row>
    <row r="289" spans="1:24" ht="39.950000000000003" customHeight="1" x14ac:dyDescent="0.25">
      <c r="A289" s="430">
        <v>1</v>
      </c>
      <c r="B289" s="433" t="s">
        <v>21</v>
      </c>
      <c r="C289" s="433" t="s">
        <v>52</v>
      </c>
      <c r="D289" s="433" t="s">
        <v>36</v>
      </c>
      <c r="E289" s="334" t="s">
        <v>497</v>
      </c>
      <c r="F289" s="96" t="s">
        <v>24</v>
      </c>
      <c r="G289" s="96" t="s">
        <v>25</v>
      </c>
      <c r="H289" s="95">
        <v>1</v>
      </c>
      <c r="I289" s="95">
        <v>0</v>
      </c>
      <c r="J289" s="95">
        <v>0</v>
      </c>
      <c r="K289" s="327">
        <v>433.65</v>
      </c>
      <c r="L289" s="327">
        <v>0</v>
      </c>
      <c r="M289" s="327">
        <v>0</v>
      </c>
    </row>
    <row r="290" spans="1:24" ht="20.100000000000001" customHeight="1" x14ac:dyDescent="0.25">
      <c r="A290" s="436"/>
      <c r="B290" s="444"/>
      <c r="C290" s="444"/>
      <c r="D290" s="444"/>
      <c r="E290" s="90" t="s">
        <v>246</v>
      </c>
      <c r="F290" s="353" t="s">
        <v>285</v>
      </c>
      <c r="G290" s="353" t="s">
        <v>285</v>
      </c>
      <c r="H290" s="347" t="s">
        <v>38</v>
      </c>
      <c r="I290" s="353" t="s">
        <v>285</v>
      </c>
      <c r="J290" s="353" t="s">
        <v>285</v>
      </c>
      <c r="K290" s="353" t="s">
        <v>285</v>
      </c>
      <c r="L290" s="353" t="s">
        <v>285</v>
      </c>
      <c r="M290" s="353" t="s">
        <v>285</v>
      </c>
      <c r="N290" s="353" t="s">
        <v>285</v>
      </c>
      <c r="O290" s="353" t="s">
        <v>285</v>
      </c>
      <c r="P290" s="353" t="s">
        <v>285</v>
      </c>
      <c r="Q290" s="353" t="s">
        <v>285</v>
      </c>
      <c r="R290" s="353" t="s">
        <v>285</v>
      </c>
      <c r="S290" s="353" t="s">
        <v>285</v>
      </c>
      <c r="T290" s="353" t="s">
        <v>285</v>
      </c>
      <c r="U290" s="353" t="s">
        <v>285</v>
      </c>
      <c r="V290" s="353" t="s">
        <v>285</v>
      </c>
      <c r="W290" s="353" t="s">
        <v>285</v>
      </c>
      <c r="X290" s="353" t="s">
        <v>285</v>
      </c>
    </row>
    <row r="291" spans="1:24" ht="20.100000000000001" customHeight="1" x14ac:dyDescent="0.25">
      <c r="A291" s="436"/>
      <c r="B291" s="444"/>
      <c r="C291" s="444"/>
      <c r="D291" s="444"/>
      <c r="E291" s="90" t="s">
        <v>334</v>
      </c>
      <c r="F291" s="353" t="s">
        <v>285</v>
      </c>
      <c r="G291" s="353" t="s">
        <v>285</v>
      </c>
      <c r="H291" s="347" t="s">
        <v>228</v>
      </c>
      <c r="I291" s="353" t="s">
        <v>285</v>
      </c>
      <c r="J291" s="353" t="s">
        <v>285</v>
      </c>
      <c r="K291" s="353" t="s">
        <v>285</v>
      </c>
      <c r="L291" s="353" t="s">
        <v>285</v>
      </c>
      <c r="M291" s="353" t="s">
        <v>285</v>
      </c>
      <c r="N291" s="353" t="s">
        <v>285</v>
      </c>
      <c r="O291" s="353" t="s">
        <v>285</v>
      </c>
      <c r="P291" s="353" t="s">
        <v>285</v>
      </c>
      <c r="Q291" s="353" t="s">
        <v>285</v>
      </c>
      <c r="R291" s="353" t="s">
        <v>285</v>
      </c>
      <c r="S291" s="353" t="s">
        <v>285</v>
      </c>
      <c r="T291" s="353" t="s">
        <v>285</v>
      </c>
      <c r="U291" s="353" t="s">
        <v>285</v>
      </c>
      <c r="V291" s="353" t="s">
        <v>285</v>
      </c>
      <c r="W291" s="353" t="s">
        <v>285</v>
      </c>
      <c r="X291" s="353" t="s">
        <v>285</v>
      </c>
    </row>
    <row r="292" spans="1:24" ht="20.100000000000001" customHeight="1" x14ac:dyDescent="0.25">
      <c r="A292" s="437"/>
      <c r="B292" s="445"/>
      <c r="C292" s="445"/>
      <c r="D292" s="445"/>
      <c r="E292" s="90" t="s">
        <v>32</v>
      </c>
      <c r="F292" s="353" t="s">
        <v>285</v>
      </c>
      <c r="G292" s="353" t="s">
        <v>285</v>
      </c>
      <c r="H292" s="347" t="s">
        <v>228</v>
      </c>
      <c r="I292" s="353" t="s">
        <v>285</v>
      </c>
      <c r="J292" s="353" t="s">
        <v>285</v>
      </c>
      <c r="K292" s="353" t="s">
        <v>285</v>
      </c>
      <c r="L292" s="353" t="s">
        <v>285</v>
      </c>
      <c r="M292" s="353" t="s">
        <v>285</v>
      </c>
      <c r="N292" s="353" t="s">
        <v>285</v>
      </c>
      <c r="O292" s="353" t="s">
        <v>285</v>
      </c>
      <c r="P292" s="353" t="s">
        <v>285</v>
      </c>
      <c r="Q292" s="353" t="s">
        <v>285</v>
      </c>
      <c r="R292" s="353" t="s">
        <v>285</v>
      </c>
      <c r="S292" s="353" t="s">
        <v>285</v>
      </c>
      <c r="T292" s="353" t="s">
        <v>285</v>
      </c>
      <c r="U292" s="353" t="s">
        <v>285</v>
      </c>
      <c r="V292" s="353" t="s">
        <v>285</v>
      </c>
      <c r="W292" s="353" t="s">
        <v>285</v>
      </c>
      <c r="X292" s="353" t="s">
        <v>285</v>
      </c>
    </row>
    <row r="293" spans="1:24" ht="39.950000000000003" customHeight="1" x14ac:dyDescent="0.25">
      <c r="A293" s="430">
        <v>1</v>
      </c>
      <c r="B293" s="433" t="s">
        <v>21</v>
      </c>
      <c r="C293" s="433" t="s">
        <v>52</v>
      </c>
      <c r="D293" s="433" t="s">
        <v>36</v>
      </c>
      <c r="E293" s="334" t="s">
        <v>498</v>
      </c>
      <c r="F293" s="96" t="s">
        <v>24</v>
      </c>
      <c r="G293" s="96" t="s">
        <v>25</v>
      </c>
      <c r="H293" s="95">
        <v>1</v>
      </c>
      <c r="I293" s="95">
        <v>0</v>
      </c>
      <c r="J293" s="95">
        <v>0</v>
      </c>
      <c r="K293" s="327">
        <v>938.72</v>
      </c>
      <c r="L293" s="327">
        <v>0</v>
      </c>
      <c r="M293" s="327">
        <v>0</v>
      </c>
    </row>
    <row r="294" spans="1:24" ht="20.100000000000001" customHeight="1" x14ac:dyDescent="0.25">
      <c r="A294" s="436"/>
      <c r="B294" s="444"/>
      <c r="C294" s="444"/>
      <c r="D294" s="444"/>
      <c r="E294" s="90" t="s">
        <v>246</v>
      </c>
      <c r="F294" s="353" t="s">
        <v>285</v>
      </c>
      <c r="G294" s="353" t="s">
        <v>285</v>
      </c>
      <c r="H294" s="347" t="s">
        <v>56</v>
      </c>
      <c r="I294" s="353" t="s">
        <v>285</v>
      </c>
      <c r="J294" s="353" t="s">
        <v>285</v>
      </c>
      <c r="K294" s="353" t="s">
        <v>285</v>
      </c>
      <c r="L294" s="353" t="s">
        <v>285</v>
      </c>
      <c r="M294" s="353" t="s">
        <v>285</v>
      </c>
      <c r="N294" s="353" t="s">
        <v>285</v>
      </c>
      <c r="O294" s="353" t="s">
        <v>285</v>
      </c>
      <c r="P294" s="353" t="s">
        <v>285</v>
      </c>
      <c r="Q294" s="353" t="s">
        <v>285</v>
      </c>
      <c r="R294" s="353" t="s">
        <v>285</v>
      </c>
      <c r="S294" s="353" t="s">
        <v>285</v>
      </c>
      <c r="T294" s="353" t="s">
        <v>285</v>
      </c>
      <c r="U294" s="353" t="s">
        <v>285</v>
      </c>
      <c r="V294" s="353" t="s">
        <v>285</v>
      </c>
      <c r="W294" s="353" t="s">
        <v>285</v>
      </c>
      <c r="X294" s="353" t="s">
        <v>285</v>
      </c>
    </row>
    <row r="295" spans="1:24" ht="20.100000000000001" customHeight="1" x14ac:dyDescent="0.25">
      <c r="A295" s="436"/>
      <c r="B295" s="444"/>
      <c r="C295" s="444"/>
      <c r="D295" s="444"/>
      <c r="E295" s="90" t="s">
        <v>334</v>
      </c>
      <c r="F295" s="353" t="s">
        <v>285</v>
      </c>
      <c r="G295" s="353" t="s">
        <v>285</v>
      </c>
      <c r="H295" s="347" t="s">
        <v>55</v>
      </c>
      <c r="I295" s="353" t="s">
        <v>285</v>
      </c>
      <c r="J295" s="353" t="s">
        <v>285</v>
      </c>
      <c r="K295" s="353" t="s">
        <v>285</v>
      </c>
      <c r="L295" s="353" t="s">
        <v>285</v>
      </c>
      <c r="M295" s="353" t="s">
        <v>285</v>
      </c>
      <c r="N295" s="353" t="s">
        <v>285</v>
      </c>
      <c r="O295" s="353" t="s">
        <v>285</v>
      </c>
      <c r="P295" s="353" t="s">
        <v>285</v>
      </c>
      <c r="Q295" s="353" t="s">
        <v>285</v>
      </c>
      <c r="R295" s="353" t="s">
        <v>285</v>
      </c>
      <c r="S295" s="353" t="s">
        <v>285</v>
      </c>
      <c r="T295" s="353" t="s">
        <v>285</v>
      </c>
      <c r="U295" s="353" t="s">
        <v>285</v>
      </c>
      <c r="V295" s="353" t="s">
        <v>285</v>
      </c>
      <c r="W295" s="353" t="s">
        <v>285</v>
      </c>
      <c r="X295" s="353" t="s">
        <v>285</v>
      </c>
    </row>
    <row r="296" spans="1:24" ht="20.100000000000001" customHeight="1" x14ac:dyDescent="0.25">
      <c r="A296" s="437"/>
      <c r="B296" s="445"/>
      <c r="C296" s="445"/>
      <c r="D296" s="445"/>
      <c r="E296" s="90" t="s">
        <v>32</v>
      </c>
      <c r="F296" s="353" t="s">
        <v>285</v>
      </c>
      <c r="G296" s="353" t="s">
        <v>285</v>
      </c>
      <c r="H296" s="347" t="s">
        <v>55</v>
      </c>
      <c r="I296" s="353" t="s">
        <v>285</v>
      </c>
      <c r="J296" s="353" t="s">
        <v>285</v>
      </c>
      <c r="K296" s="353" t="s">
        <v>285</v>
      </c>
      <c r="L296" s="353" t="s">
        <v>285</v>
      </c>
      <c r="M296" s="353" t="s">
        <v>285</v>
      </c>
      <c r="N296" s="353" t="s">
        <v>285</v>
      </c>
      <c r="O296" s="353" t="s">
        <v>285</v>
      </c>
      <c r="P296" s="353" t="s">
        <v>285</v>
      </c>
      <c r="Q296" s="353" t="s">
        <v>285</v>
      </c>
      <c r="R296" s="353" t="s">
        <v>285</v>
      </c>
      <c r="S296" s="353" t="s">
        <v>285</v>
      </c>
      <c r="T296" s="353" t="s">
        <v>285</v>
      </c>
      <c r="U296" s="353" t="s">
        <v>285</v>
      </c>
      <c r="V296" s="353" t="s">
        <v>285</v>
      </c>
      <c r="W296" s="353" t="s">
        <v>285</v>
      </c>
      <c r="X296" s="353" t="s">
        <v>285</v>
      </c>
    </row>
    <row r="297" spans="1:24" ht="39.950000000000003" customHeight="1" x14ac:dyDescent="0.25">
      <c r="A297" s="430">
        <v>1</v>
      </c>
      <c r="B297" s="433" t="s">
        <v>21</v>
      </c>
      <c r="C297" s="433" t="s">
        <v>52</v>
      </c>
      <c r="D297" s="433" t="s">
        <v>36</v>
      </c>
      <c r="E297" s="334" t="s">
        <v>499</v>
      </c>
      <c r="F297" s="96" t="s">
        <v>24</v>
      </c>
      <c r="G297" s="96" t="s">
        <v>25</v>
      </c>
      <c r="H297" s="95">
        <v>1</v>
      </c>
      <c r="I297" s="95">
        <v>0</v>
      </c>
      <c r="J297" s="95">
        <v>0</v>
      </c>
      <c r="K297" s="327">
        <v>549.36</v>
      </c>
      <c r="L297" s="327">
        <v>0</v>
      </c>
      <c r="M297" s="327">
        <v>0</v>
      </c>
    </row>
    <row r="298" spans="1:24" ht="20.100000000000001" customHeight="1" x14ac:dyDescent="0.25">
      <c r="A298" s="436"/>
      <c r="B298" s="444"/>
      <c r="C298" s="444"/>
      <c r="D298" s="444"/>
      <c r="E298" s="90" t="s">
        <v>246</v>
      </c>
      <c r="F298" s="353" t="s">
        <v>285</v>
      </c>
      <c r="G298" s="353" t="s">
        <v>285</v>
      </c>
      <c r="H298" s="347" t="s">
        <v>38</v>
      </c>
      <c r="I298" s="353" t="s">
        <v>285</v>
      </c>
      <c r="J298" s="353" t="s">
        <v>285</v>
      </c>
      <c r="K298" s="353" t="s">
        <v>285</v>
      </c>
      <c r="L298" s="353" t="s">
        <v>285</v>
      </c>
      <c r="M298" s="353" t="s">
        <v>285</v>
      </c>
      <c r="N298" s="353" t="s">
        <v>285</v>
      </c>
      <c r="O298" s="353" t="s">
        <v>285</v>
      </c>
      <c r="P298" s="353" t="s">
        <v>285</v>
      </c>
      <c r="Q298" s="353" t="s">
        <v>285</v>
      </c>
      <c r="R298" s="353" t="s">
        <v>285</v>
      </c>
      <c r="S298" s="353" t="s">
        <v>285</v>
      </c>
      <c r="T298" s="353" t="s">
        <v>285</v>
      </c>
      <c r="U298" s="353" t="s">
        <v>285</v>
      </c>
      <c r="V298" s="353" t="s">
        <v>285</v>
      </c>
      <c r="W298" s="353" t="s">
        <v>285</v>
      </c>
      <c r="X298" s="353" t="s">
        <v>285</v>
      </c>
    </row>
    <row r="299" spans="1:24" ht="20.100000000000001" customHeight="1" x14ac:dyDescent="0.25">
      <c r="A299" s="436"/>
      <c r="B299" s="444"/>
      <c r="C299" s="444"/>
      <c r="D299" s="444"/>
      <c r="E299" s="90" t="s">
        <v>334</v>
      </c>
      <c r="F299" s="353" t="s">
        <v>285</v>
      </c>
      <c r="G299" s="353" t="s">
        <v>285</v>
      </c>
      <c r="H299" s="347" t="s">
        <v>228</v>
      </c>
      <c r="I299" s="353" t="s">
        <v>285</v>
      </c>
      <c r="J299" s="353" t="s">
        <v>285</v>
      </c>
      <c r="K299" s="353" t="s">
        <v>285</v>
      </c>
      <c r="L299" s="353" t="s">
        <v>285</v>
      </c>
      <c r="M299" s="353" t="s">
        <v>285</v>
      </c>
      <c r="N299" s="353" t="s">
        <v>285</v>
      </c>
      <c r="O299" s="353" t="s">
        <v>285</v>
      </c>
      <c r="P299" s="353" t="s">
        <v>285</v>
      </c>
      <c r="Q299" s="353" t="s">
        <v>285</v>
      </c>
      <c r="R299" s="353" t="s">
        <v>285</v>
      </c>
      <c r="S299" s="353" t="s">
        <v>285</v>
      </c>
      <c r="T299" s="353" t="s">
        <v>285</v>
      </c>
      <c r="U299" s="353" t="s">
        <v>285</v>
      </c>
      <c r="V299" s="353" t="s">
        <v>285</v>
      </c>
      <c r="W299" s="353" t="s">
        <v>285</v>
      </c>
      <c r="X299" s="353" t="s">
        <v>285</v>
      </c>
    </row>
    <row r="300" spans="1:24" ht="20.100000000000001" customHeight="1" x14ac:dyDescent="0.25">
      <c r="A300" s="437"/>
      <c r="B300" s="445"/>
      <c r="C300" s="445"/>
      <c r="D300" s="445"/>
      <c r="E300" s="90" t="s">
        <v>32</v>
      </c>
      <c r="F300" s="353" t="s">
        <v>285</v>
      </c>
      <c r="G300" s="353" t="s">
        <v>285</v>
      </c>
      <c r="H300" s="347" t="s">
        <v>228</v>
      </c>
      <c r="I300" s="353" t="s">
        <v>285</v>
      </c>
      <c r="J300" s="353" t="s">
        <v>285</v>
      </c>
      <c r="K300" s="353" t="s">
        <v>285</v>
      </c>
      <c r="L300" s="353" t="s">
        <v>285</v>
      </c>
      <c r="M300" s="353" t="s">
        <v>285</v>
      </c>
      <c r="N300" s="353" t="s">
        <v>285</v>
      </c>
      <c r="O300" s="353" t="s">
        <v>285</v>
      </c>
      <c r="P300" s="353" t="s">
        <v>285</v>
      </c>
      <c r="Q300" s="353" t="s">
        <v>285</v>
      </c>
      <c r="R300" s="353" t="s">
        <v>285</v>
      </c>
      <c r="S300" s="353" t="s">
        <v>285</v>
      </c>
      <c r="T300" s="353" t="s">
        <v>285</v>
      </c>
      <c r="U300" s="353" t="s">
        <v>285</v>
      </c>
      <c r="V300" s="353" t="s">
        <v>285</v>
      </c>
      <c r="W300" s="353" t="s">
        <v>285</v>
      </c>
      <c r="X300" s="353" t="s">
        <v>285</v>
      </c>
    </row>
    <row r="301" spans="1:24" ht="39.950000000000003" customHeight="1" x14ac:dyDescent="0.25">
      <c r="A301" s="430">
        <v>1</v>
      </c>
      <c r="B301" s="433" t="s">
        <v>21</v>
      </c>
      <c r="C301" s="433" t="s">
        <v>52</v>
      </c>
      <c r="D301" s="433" t="s">
        <v>36</v>
      </c>
      <c r="E301" s="334" t="s">
        <v>354</v>
      </c>
      <c r="F301" s="96" t="s">
        <v>24</v>
      </c>
      <c r="G301" s="96" t="s">
        <v>25</v>
      </c>
      <c r="H301" s="95">
        <v>0</v>
      </c>
      <c r="I301" s="95">
        <v>39</v>
      </c>
      <c r="J301" s="95">
        <v>17</v>
      </c>
      <c r="K301" s="327">
        <v>0</v>
      </c>
      <c r="L301" s="327">
        <v>72644.42</v>
      </c>
      <c r="M301" s="327">
        <v>48419.98</v>
      </c>
    </row>
    <row r="302" spans="1:24" ht="20.100000000000001" customHeight="1" x14ac:dyDescent="0.25">
      <c r="A302" s="436"/>
      <c r="B302" s="444"/>
      <c r="C302" s="444"/>
      <c r="D302" s="444"/>
      <c r="E302" s="90" t="s">
        <v>246</v>
      </c>
      <c r="F302" s="353" t="s">
        <v>285</v>
      </c>
      <c r="G302" s="353" t="s">
        <v>285</v>
      </c>
      <c r="H302" s="353" t="s">
        <v>285</v>
      </c>
      <c r="I302" s="353" t="s">
        <v>37</v>
      </c>
      <c r="J302" s="353" t="s">
        <v>37</v>
      </c>
      <c r="K302" s="353" t="s">
        <v>285</v>
      </c>
      <c r="L302" s="353" t="s">
        <v>285</v>
      </c>
      <c r="M302" s="353" t="s">
        <v>285</v>
      </c>
    </row>
    <row r="303" spans="1:24" ht="20.100000000000001" customHeight="1" x14ac:dyDescent="0.25">
      <c r="A303" s="436"/>
      <c r="B303" s="444"/>
      <c r="C303" s="444"/>
      <c r="D303" s="444"/>
      <c r="E303" s="90" t="s">
        <v>334</v>
      </c>
      <c r="F303" s="353" t="s">
        <v>285</v>
      </c>
      <c r="G303" s="353" t="s">
        <v>285</v>
      </c>
      <c r="H303" s="353" t="s">
        <v>285</v>
      </c>
      <c r="I303" s="349" t="s">
        <v>39</v>
      </c>
      <c r="J303" s="349" t="s">
        <v>39</v>
      </c>
      <c r="K303" s="349" t="s">
        <v>19</v>
      </c>
      <c r="L303" s="349" t="s">
        <v>19</v>
      </c>
      <c r="M303" s="349" t="s">
        <v>19</v>
      </c>
    </row>
    <row r="304" spans="1:24" ht="20.100000000000001" customHeight="1" x14ac:dyDescent="0.25">
      <c r="A304" s="437"/>
      <c r="B304" s="445"/>
      <c r="C304" s="445"/>
      <c r="D304" s="445"/>
      <c r="E304" s="90" t="s">
        <v>32</v>
      </c>
      <c r="F304" s="353" t="s">
        <v>285</v>
      </c>
      <c r="G304" s="353" t="s">
        <v>285</v>
      </c>
      <c r="H304" s="353" t="s">
        <v>285</v>
      </c>
      <c r="I304" s="349" t="s">
        <v>39</v>
      </c>
      <c r="J304" s="349" t="s">
        <v>39</v>
      </c>
      <c r="K304" s="349" t="s">
        <v>19</v>
      </c>
      <c r="L304" s="349" t="s">
        <v>19</v>
      </c>
      <c r="M304" s="349" t="s">
        <v>19</v>
      </c>
    </row>
    <row r="305" spans="1:38" ht="39.950000000000003" customHeight="1" x14ac:dyDescent="0.25">
      <c r="A305" s="430">
        <v>1</v>
      </c>
      <c r="B305" s="433" t="s">
        <v>21</v>
      </c>
      <c r="C305" s="433" t="s">
        <v>52</v>
      </c>
      <c r="D305" s="433" t="s">
        <v>36</v>
      </c>
      <c r="E305" s="334" t="s">
        <v>688</v>
      </c>
      <c r="F305" s="96" t="s">
        <v>703</v>
      </c>
      <c r="G305" s="96" t="s">
        <v>25</v>
      </c>
      <c r="H305" s="95">
        <v>386</v>
      </c>
      <c r="I305" s="95">
        <v>0</v>
      </c>
      <c r="J305" s="95">
        <v>0</v>
      </c>
      <c r="K305" s="327">
        <f>29037.06</f>
        <v>29037.06</v>
      </c>
      <c r="L305" s="327">
        <v>0</v>
      </c>
      <c r="M305" s="327">
        <v>0</v>
      </c>
    </row>
    <row r="306" spans="1:38" ht="20.100000000000001" customHeight="1" x14ac:dyDescent="0.25">
      <c r="A306" s="436"/>
      <c r="B306" s="444"/>
      <c r="C306" s="444"/>
      <c r="D306" s="444"/>
      <c r="E306" s="90" t="s">
        <v>246</v>
      </c>
      <c r="F306" s="353" t="s">
        <v>285</v>
      </c>
      <c r="G306" s="353" t="s">
        <v>285</v>
      </c>
      <c r="H306" s="347" t="s">
        <v>225</v>
      </c>
      <c r="I306" s="353" t="s">
        <v>285</v>
      </c>
      <c r="J306" s="353" t="s">
        <v>285</v>
      </c>
      <c r="K306" s="353" t="s">
        <v>285</v>
      </c>
      <c r="L306" s="353" t="s">
        <v>285</v>
      </c>
      <c r="M306" s="353" t="s">
        <v>285</v>
      </c>
    </row>
    <row r="307" spans="1:38" ht="20.100000000000001" customHeight="1" x14ac:dyDescent="0.25">
      <c r="A307" s="436"/>
      <c r="B307" s="444"/>
      <c r="C307" s="444"/>
      <c r="D307" s="444"/>
      <c r="E307" s="90" t="s">
        <v>334</v>
      </c>
      <c r="F307" s="353" t="s">
        <v>285</v>
      </c>
      <c r="G307" s="353" t="s">
        <v>285</v>
      </c>
      <c r="H307" s="347" t="s">
        <v>39</v>
      </c>
      <c r="I307" s="353" t="s">
        <v>285</v>
      </c>
      <c r="J307" s="353" t="s">
        <v>285</v>
      </c>
      <c r="K307" s="353" t="s">
        <v>285</v>
      </c>
      <c r="L307" s="353" t="s">
        <v>285</v>
      </c>
      <c r="M307" s="353" t="s">
        <v>285</v>
      </c>
    </row>
    <row r="308" spans="1:38" ht="20.100000000000001" customHeight="1" x14ac:dyDescent="0.25">
      <c r="A308" s="437"/>
      <c r="B308" s="445"/>
      <c r="C308" s="445"/>
      <c r="D308" s="445"/>
      <c r="E308" s="90" t="s">
        <v>32</v>
      </c>
      <c r="F308" s="353" t="s">
        <v>285</v>
      </c>
      <c r="G308" s="353" t="s">
        <v>285</v>
      </c>
      <c r="H308" s="347" t="s">
        <v>39</v>
      </c>
      <c r="I308" s="353" t="s">
        <v>285</v>
      </c>
      <c r="J308" s="353" t="s">
        <v>285</v>
      </c>
      <c r="K308" s="353" t="s">
        <v>285</v>
      </c>
      <c r="L308" s="353" t="s">
        <v>285</v>
      </c>
      <c r="M308" s="353" t="s">
        <v>285</v>
      </c>
    </row>
    <row r="309" spans="1:38" ht="39.950000000000003" customHeight="1" x14ac:dyDescent="0.25">
      <c r="A309" s="430">
        <v>1</v>
      </c>
      <c r="B309" s="433" t="s">
        <v>21</v>
      </c>
      <c r="C309" s="433" t="s">
        <v>52</v>
      </c>
      <c r="D309" s="433" t="s">
        <v>36</v>
      </c>
      <c r="E309" s="334" t="s">
        <v>535</v>
      </c>
      <c r="F309" s="96" t="s">
        <v>536</v>
      </c>
      <c r="G309" s="96" t="s">
        <v>25</v>
      </c>
      <c r="H309" s="168">
        <f>421+536</f>
        <v>957</v>
      </c>
      <c r="I309" s="95">
        <v>0</v>
      </c>
      <c r="J309" s="95">
        <v>0</v>
      </c>
      <c r="K309" s="327">
        <f>56824.1+80000</f>
        <v>136824.1</v>
      </c>
      <c r="L309" s="327">
        <v>0</v>
      </c>
      <c r="M309" s="327">
        <v>0</v>
      </c>
    </row>
    <row r="310" spans="1:38" ht="20.100000000000001" customHeight="1" x14ac:dyDescent="0.25">
      <c r="A310" s="436"/>
      <c r="B310" s="444"/>
      <c r="C310" s="444"/>
      <c r="D310" s="444"/>
      <c r="E310" s="90" t="s">
        <v>246</v>
      </c>
      <c r="F310" s="353" t="s">
        <v>285</v>
      </c>
      <c r="G310" s="353" t="s">
        <v>285</v>
      </c>
      <c r="H310" s="347" t="s">
        <v>69</v>
      </c>
      <c r="I310" s="353" t="s">
        <v>285</v>
      </c>
      <c r="J310" s="353" t="s">
        <v>285</v>
      </c>
      <c r="K310" s="353" t="s">
        <v>285</v>
      </c>
      <c r="L310" s="353" t="s">
        <v>285</v>
      </c>
      <c r="M310" s="353" t="s">
        <v>285</v>
      </c>
    </row>
    <row r="311" spans="1:38" ht="20.100000000000001" customHeight="1" x14ac:dyDescent="0.25">
      <c r="A311" s="436"/>
      <c r="B311" s="444"/>
      <c r="C311" s="444"/>
      <c r="D311" s="444"/>
      <c r="E311" s="90" t="s">
        <v>334</v>
      </c>
      <c r="F311" s="353" t="s">
        <v>285</v>
      </c>
      <c r="G311" s="353" t="s">
        <v>285</v>
      </c>
      <c r="H311" s="347" t="s">
        <v>39</v>
      </c>
      <c r="I311" s="353" t="s">
        <v>285</v>
      </c>
      <c r="J311" s="353" t="s">
        <v>285</v>
      </c>
      <c r="K311" s="353" t="s">
        <v>285</v>
      </c>
      <c r="L311" s="353" t="s">
        <v>285</v>
      </c>
      <c r="M311" s="353" t="s">
        <v>285</v>
      </c>
    </row>
    <row r="312" spans="1:38" ht="20.100000000000001" customHeight="1" x14ac:dyDescent="0.25">
      <c r="A312" s="437"/>
      <c r="B312" s="445"/>
      <c r="C312" s="445"/>
      <c r="D312" s="445"/>
      <c r="E312" s="90" t="s">
        <v>32</v>
      </c>
      <c r="F312" s="353" t="s">
        <v>285</v>
      </c>
      <c r="G312" s="353" t="s">
        <v>285</v>
      </c>
      <c r="H312" s="347" t="s">
        <v>39</v>
      </c>
      <c r="I312" s="353" t="s">
        <v>285</v>
      </c>
      <c r="J312" s="353" t="s">
        <v>285</v>
      </c>
      <c r="K312" s="353" t="s">
        <v>285</v>
      </c>
      <c r="L312" s="353" t="s">
        <v>285</v>
      </c>
      <c r="M312" s="353" t="s">
        <v>285</v>
      </c>
    </row>
    <row r="313" spans="1:38" ht="39.950000000000003" customHeight="1" x14ac:dyDescent="0.25">
      <c r="A313" s="430">
        <v>1</v>
      </c>
      <c r="B313" s="433" t="s">
        <v>21</v>
      </c>
      <c r="C313" s="433" t="s">
        <v>52</v>
      </c>
      <c r="D313" s="433" t="s">
        <v>36</v>
      </c>
      <c r="E313" s="334" t="s">
        <v>347</v>
      </c>
      <c r="F313" s="96" t="s">
        <v>348</v>
      </c>
      <c r="G313" s="96" t="s">
        <v>25</v>
      </c>
      <c r="H313" s="95">
        <v>81</v>
      </c>
      <c r="I313" s="95">
        <v>25</v>
      </c>
      <c r="J313" s="95">
        <v>76</v>
      </c>
      <c r="K313" s="327">
        <v>44326.32</v>
      </c>
      <c r="L313" s="327">
        <v>12355.58</v>
      </c>
      <c r="M313" s="327">
        <v>36580.019999999997</v>
      </c>
    </row>
    <row r="314" spans="1:38" ht="20.100000000000001" customHeight="1" x14ac:dyDescent="0.25">
      <c r="A314" s="436"/>
      <c r="B314" s="444"/>
      <c r="C314" s="444"/>
      <c r="D314" s="444"/>
      <c r="E314" s="90" t="s">
        <v>246</v>
      </c>
      <c r="F314" s="353" t="s">
        <v>285</v>
      </c>
      <c r="G314" s="353" t="s">
        <v>285</v>
      </c>
      <c r="H314" s="347" t="s">
        <v>55</v>
      </c>
      <c r="I314" s="349" t="s">
        <v>69</v>
      </c>
      <c r="J314" s="349" t="s">
        <v>69</v>
      </c>
      <c r="K314" s="349" t="s">
        <v>19</v>
      </c>
      <c r="L314" s="349" t="s">
        <v>19</v>
      </c>
      <c r="M314" s="349" t="s">
        <v>19</v>
      </c>
    </row>
    <row r="315" spans="1:38" ht="20.100000000000001" customHeight="1" x14ac:dyDescent="0.25">
      <c r="A315" s="436"/>
      <c r="B315" s="444"/>
      <c r="C315" s="444"/>
      <c r="D315" s="444"/>
      <c r="E315" s="90" t="s">
        <v>334</v>
      </c>
      <c r="F315" s="353" t="s">
        <v>285</v>
      </c>
      <c r="G315" s="353" t="s">
        <v>285</v>
      </c>
      <c r="H315" s="347" t="s">
        <v>39</v>
      </c>
      <c r="I315" s="349" t="s">
        <v>39</v>
      </c>
      <c r="J315" s="349" t="s">
        <v>39</v>
      </c>
      <c r="K315" s="349" t="s">
        <v>19</v>
      </c>
      <c r="L315" s="349" t="s">
        <v>19</v>
      </c>
      <c r="M315" s="349" t="s">
        <v>19</v>
      </c>
    </row>
    <row r="316" spans="1:38" ht="20.100000000000001" customHeight="1" x14ac:dyDescent="0.25">
      <c r="A316" s="437"/>
      <c r="B316" s="445"/>
      <c r="C316" s="445"/>
      <c r="D316" s="445"/>
      <c r="E316" s="90" t="s">
        <v>32</v>
      </c>
      <c r="F316" s="353" t="s">
        <v>285</v>
      </c>
      <c r="G316" s="353" t="s">
        <v>285</v>
      </c>
      <c r="H316" s="347" t="s">
        <v>39</v>
      </c>
      <c r="I316" s="349" t="s">
        <v>39</v>
      </c>
      <c r="J316" s="349" t="s">
        <v>39</v>
      </c>
      <c r="K316" s="349" t="s">
        <v>19</v>
      </c>
      <c r="L316" s="349" t="s">
        <v>19</v>
      </c>
      <c r="M316" s="349" t="s">
        <v>19</v>
      </c>
    </row>
    <row r="317" spans="1:38" s="367" customFormat="1" ht="39.950000000000003" customHeight="1" x14ac:dyDescent="0.25">
      <c r="A317" s="438">
        <v>1</v>
      </c>
      <c r="B317" s="439" t="s">
        <v>21</v>
      </c>
      <c r="C317" s="439" t="s">
        <v>33</v>
      </c>
      <c r="D317" s="439" t="s">
        <v>36</v>
      </c>
      <c r="E317" s="324" t="s">
        <v>542</v>
      </c>
      <c r="F317" s="96" t="s">
        <v>543</v>
      </c>
      <c r="G317" s="96" t="s">
        <v>25</v>
      </c>
      <c r="H317" s="171">
        <v>11</v>
      </c>
      <c r="I317" s="171">
        <v>0</v>
      </c>
      <c r="J317" s="171">
        <v>0</v>
      </c>
      <c r="K317" s="327">
        <v>27000</v>
      </c>
      <c r="L317" s="327">
        <v>0</v>
      </c>
      <c r="M317" s="327">
        <v>0</v>
      </c>
      <c r="N317" s="365"/>
      <c r="O317" s="366"/>
      <c r="P317" s="366"/>
      <c r="Q317" s="366"/>
      <c r="R317" s="366"/>
      <c r="S317" s="366"/>
      <c r="T317" s="366"/>
      <c r="U317" s="366"/>
      <c r="V317" s="366"/>
      <c r="W317" s="366"/>
      <c r="X317" s="366"/>
      <c r="Y317" s="366"/>
      <c r="Z317" s="366"/>
      <c r="AA317" s="366"/>
      <c r="AB317" s="366"/>
      <c r="AC317" s="366"/>
      <c r="AD317" s="366"/>
      <c r="AE317" s="366"/>
      <c r="AF317" s="366"/>
      <c r="AG317" s="366"/>
      <c r="AH317" s="366"/>
      <c r="AI317" s="366"/>
      <c r="AJ317" s="366"/>
      <c r="AK317" s="366"/>
      <c r="AL317" s="366"/>
    </row>
    <row r="318" spans="1:38" s="367" customFormat="1" ht="20.100000000000001" customHeight="1" x14ac:dyDescent="0.25">
      <c r="A318" s="461"/>
      <c r="B318" s="461"/>
      <c r="C318" s="461"/>
      <c r="D318" s="461"/>
      <c r="E318" s="90" t="s">
        <v>405</v>
      </c>
      <c r="F318" s="263" t="s">
        <v>285</v>
      </c>
      <c r="G318" s="263" t="s">
        <v>285</v>
      </c>
      <c r="H318" s="347" t="s">
        <v>225</v>
      </c>
      <c r="I318" s="263" t="s">
        <v>285</v>
      </c>
      <c r="J318" s="263" t="s">
        <v>285</v>
      </c>
      <c r="K318" s="263" t="s">
        <v>285</v>
      </c>
      <c r="L318" s="263" t="s">
        <v>285</v>
      </c>
      <c r="M318" s="263" t="s">
        <v>285</v>
      </c>
      <c r="N318" s="365"/>
      <c r="O318" s="366"/>
      <c r="P318" s="366"/>
      <c r="Q318" s="366"/>
      <c r="R318" s="366"/>
      <c r="S318" s="366"/>
      <c r="T318" s="366"/>
      <c r="U318" s="366"/>
      <c r="V318" s="366"/>
      <c r="W318" s="366"/>
      <c r="X318" s="366"/>
      <c r="Y318" s="366"/>
      <c r="Z318" s="366"/>
      <c r="AA318" s="366"/>
      <c r="AB318" s="366"/>
      <c r="AC318" s="366"/>
      <c r="AD318" s="366"/>
      <c r="AE318" s="366"/>
      <c r="AF318" s="366"/>
      <c r="AG318" s="366"/>
      <c r="AH318" s="366"/>
      <c r="AI318" s="366"/>
      <c r="AJ318" s="366"/>
      <c r="AK318" s="366"/>
      <c r="AL318" s="366"/>
    </row>
    <row r="319" spans="1:38" s="367" customFormat="1" ht="20.100000000000001" customHeight="1" x14ac:dyDescent="0.25">
      <c r="A319" s="461"/>
      <c r="B319" s="461"/>
      <c r="C319" s="461"/>
      <c r="D319" s="461"/>
      <c r="E319" s="90" t="s">
        <v>406</v>
      </c>
      <c r="F319" s="263" t="s">
        <v>285</v>
      </c>
      <c r="G319" s="263" t="s">
        <v>285</v>
      </c>
      <c r="H319" s="347" t="s">
        <v>39</v>
      </c>
      <c r="I319" s="263" t="s">
        <v>285</v>
      </c>
      <c r="J319" s="263" t="s">
        <v>285</v>
      </c>
      <c r="K319" s="263" t="s">
        <v>285</v>
      </c>
      <c r="L319" s="263" t="s">
        <v>285</v>
      </c>
      <c r="M319" s="263" t="s">
        <v>285</v>
      </c>
      <c r="N319" s="365"/>
      <c r="O319" s="366"/>
      <c r="P319" s="366"/>
      <c r="Q319" s="366"/>
      <c r="R319" s="366"/>
      <c r="S319" s="366"/>
      <c r="T319" s="366"/>
      <c r="U319" s="366"/>
      <c r="V319" s="366"/>
      <c r="W319" s="366"/>
      <c r="X319" s="366"/>
      <c r="Y319" s="366"/>
      <c r="Z319" s="366"/>
      <c r="AA319" s="366"/>
      <c r="AB319" s="366"/>
      <c r="AC319" s="366"/>
      <c r="AD319" s="366"/>
      <c r="AE319" s="366"/>
      <c r="AF319" s="366"/>
      <c r="AG319" s="366"/>
      <c r="AH319" s="366"/>
      <c r="AI319" s="366"/>
      <c r="AJ319" s="366"/>
      <c r="AK319" s="366"/>
      <c r="AL319" s="366"/>
    </row>
    <row r="320" spans="1:38" s="367" customFormat="1" ht="20.100000000000001" customHeight="1" x14ac:dyDescent="0.25">
      <c r="A320" s="462"/>
      <c r="B320" s="462"/>
      <c r="C320" s="462"/>
      <c r="D320" s="462"/>
      <c r="E320" s="90" t="s">
        <v>407</v>
      </c>
      <c r="F320" s="263" t="s">
        <v>285</v>
      </c>
      <c r="G320" s="263" t="s">
        <v>285</v>
      </c>
      <c r="H320" s="347" t="s">
        <v>39</v>
      </c>
      <c r="I320" s="263" t="s">
        <v>285</v>
      </c>
      <c r="J320" s="263" t="s">
        <v>285</v>
      </c>
      <c r="K320" s="263" t="s">
        <v>285</v>
      </c>
      <c r="L320" s="263" t="s">
        <v>285</v>
      </c>
      <c r="M320" s="263" t="s">
        <v>285</v>
      </c>
      <c r="N320" s="365"/>
      <c r="O320" s="366"/>
      <c r="P320" s="366"/>
      <c r="Q320" s="366"/>
      <c r="R320" s="366"/>
      <c r="S320" s="366"/>
      <c r="T320" s="366"/>
      <c r="U320" s="366"/>
      <c r="V320" s="366"/>
      <c r="W320" s="366"/>
      <c r="X320" s="366"/>
      <c r="Y320" s="366"/>
      <c r="Z320" s="366"/>
      <c r="AA320" s="366"/>
      <c r="AB320" s="366"/>
      <c r="AC320" s="366"/>
      <c r="AD320" s="366"/>
      <c r="AE320" s="366"/>
      <c r="AF320" s="366"/>
      <c r="AG320" s="366"/>
      <c r="AH320" s="366"/>
      <c r="AI320" s="366"/>
      <c r="AJ320" s="366"/>
      <c r="AK320" s="366"/>
      <c r="AL320" s="366"/>
    </row>
    <row r="321" spans="1:38" s="367" customFormat="1" ht="62.25" customHeight="1" x14ac:dyDescent="0.25">
      <c r="A321" s="438">
        <v>1</v>
      </c>
      <c r="B321" s="439" t="s">
        <v>21</v>
      </c>
      <c r="C321" s="439" t="s">
        <v>33</v>
      </c>
      <c r="D321" s="439" t="s">
        <v>36</v>
      </c>
      <c r="E321" s="324" t="s">
        <v>667</v>
      </c>
      <c r="F321" s="96" t="s">
        <v>24</v>
      </c>
      <c r="G321" s="96" t="s">
        <v>25</v>
      </c>
      <c r="H321" s="171">
        <v>1</v>
      </c>
      <c r="I321" s="171">
        <v>0</v>
      </c>
      <c r="J321" s="171">
        <v>0</v>
      </c>
      <c r="K321" s="327">
        <v>1094.77</v>
      </c>
      <c r="L321" s="327">
        <v>0</v>
      </c>
      <c r="M321" s="327">
        <v>0</v>
      </c>
      <c r="N321" s="365"/>
      <c r="O321" s="366"/>
      <c r="P321" s="366"/>
      <c r="Q321" s="366"/>
      <c r="R321" s="366"/>
      <c r="S321" s="366"/>
      <c r="T321" s="366"/>
      <c r="U321" s="366"/>
      <c r="V321" s="366"/>
      <c r="W321" s="366"/>
      <c r="X321" s="366"/>
      <c r="Y321" s="366"/>
      <c r="Z321" s="366"/>
      <c r="AA321" s="366"/>
      <c r="AB321" s="366"/>
      <c r="AC321" s="366"/>
      <c r="AD321" s="366"/>
      <c r="AE321" s="366"/>
      <c r="AF321" s="366"/>
      <c r="AG321" s="366"/>
      <c r="AH321" s="366"/>
      <c r="AI321" s="366"/>
      <c r="AJ321" s="366"/>
      <c r="AK321" s="366"/>
      <c r="AL321" s="366"/>
    </row>
    <row r="322" spans="1:38" s="367" customFormat="1" ht="20.100000000000001" customHeight="1" x14ac:dyDescent="0.25">
      <c r="A322" s="461"/>
      <c r="B322" s="461"/>
      <c r="C322" s="461"/>
      <c r="D322" s="461"/>
      <c r="E322" s="90" t="s">
        <v>244</v>
      </c>
      <c r="F322" s="263" t="s">
        <v>285</v>
      </c>
      <c r="G322" s="263" t="s">
        <v>285</v>
      </c>
      <c r="H322" s="347" t="s">
        <v>55</v>
      </c>
      <c r="I322" s="263" t="s">
        <v>285</v>
      </c>
      <c r="J322" s="263" t="s">
        <v>285</v>
      </c>
      <c r="K322" s="263" t="s">
        <v>285</v>
      </c>
      <c r="L322" s="263" t="s">
        <v>285</v>
      </c>
      <c r="M322" s="263" t="s">
        <v>285</v>
      </c>
      <c r="N322" s="365"/>
      <c r="O322" s="366"/>
      <c r="P322" s="366"/>
      <c r="Q322" s="366"/>
      <c r="R322" s="366"/>
      <c r="S322" s="366"/>
      <c r="T322" s="366"/>
      <c r="U322" s="366"/>
      <c r="V322" s="366"/>
      <c r="W322" s="366"/>
      <c r="X322" s="366"/>
      <c r="Y322" s="366"/>
      <c r="Z322" s="366"/>
      <c r="AA322" s="366"/>
      <c r="AB322" s="366"/>
      <c r="AC322" s="366"/>
      <c r="AD322" s="366"/>
      <c r="AE322" s="366"/>
      <c r="AF322" s="366"/>
      <c r="AG322" s="366"/>
      <c r="AH322" s="366"/>
      <c r="AI322" s="366"/>
      <c r="AJ322" s="366"/>
      <c r="AK322" s="366"/>
      <c r="AL322" s="366"/>
    </row>
    <row r="323" spans="1:38" s="367" customFormat="1" ht="20.100000000000001" customHeight="1" x14ac:dyDescent="0.25">
      <c r="A323" s="461"/>
      <c r="B323" s="461"/>
      <c r="C323" s="461"/>
      <c r="D323" s="461"/>
      <c r="E323" s="90" t="s">
        <v>334</v>
      </c>
      <c r="F323" s="263" t="s">
        <v>285</v>
      </c>
      <c r="G323" s="263" t="s">
        <v>285</v>
      </c>
      <c r="H323" s="347" t="s">
        <v>39</v>
      </c>
      <c r="I323" s="263" t="s">
        <v>285</v>
      </c>
      <c r="J323" s="263" t="s">
        <v>285</v>
      </c>
      <c r="K323" s="263" t="s">
        <v>285</v>
      </c>
      <c r="L323" s="263" t="s">
        <v>285</v>
      </c>
      <c r="M323" s="263" t="s">
        <v>285</v>
      </c>
      <c r="N323" s="365"/>
      <c r="O323" s="366"/>
      <c r="P323" s="366"/>
      <c r="Q323" s="366"/>
      <c r="R323" s="366"/>
      <c r="S323" s="366"/>
      <c r="T323" s="366"/>
      <c r="U323" s="366"/>
      <c r="V323" s="366"/>
      <c r="W323" s="366"/>
      <c r="X323" s="366"/>
      <c r="Y323" s="366"/>
      <c r="Z323" s="366"/>
      <c r="AA323" s="366"/>
      <c r="AB323" s="366"/>
      <c r="AC323" s="366"/>
      <c r="AD323" s="366"/>
      <c r="AE323" s="366"/>
      <c r="AF323" s="366"/>
      <c r="AG323" s="366"/>
      <c r="AH323" s="366"/>
      <c r="AI323" s="366"/>
      <c r="AJ323" s="366"/>
      <c r="AK323" s="366"/>
      <c r="AL323" s="366"/>
    </row>
    <row r="324" spans="1:38" s="367" customFormat="1" ht="20.100000000000001" customHeight="1" x14ac:dyDescent="0.25">
      <c r="A324" s="462"/>
      <c r="B324" s="462"/>
      <c r="C324" s="462"/>
      <c r="D324" s="462"/>
      <c r="E324" s="90" t="s">
        <v>32</v>
      </c>
      <c r="F324" s="263" t="s">
        <v>285</v>
      </c>
      <c r="G324" s="263" t="s">
        <v>285</v>
      </c>
      <c r="H324" s="347" t="s">
        <v>668</v>
      </c>
      <c r="I324" s="263" t="s">
        <v>285</v>
      </c>
      <c r="J324" s="263" t="s">
        <v>285</v>
      </c>
      <c r="K324" s="263" t="s">
        <v>285</v>
      </c>
      <c r="L324" s="263" t="s">
        <v>285</v>
      </c>
      <c r="M324" s="263" t="s">
        <v>285</v>
      </c>
      <c r="N324" s="365"/>
      <c r="O324" s="366"/>
      <c r="P324" s="366"/>
      <c r="Q324" s="366"/>
      <c r="R324" s="366"/>
      <c r="S324" s="366"/>
      <c r="T324" s="366"/>
      <c r="U324" s="366"/>
      <c r="V324" s="366"/>
      <c r="W324" s="366"/>
      <c r="X324" s="366"/>
      <c r="Y324" s="366"/>
      <c r="Z324" s="366"/>
      <c r="AA324" s="366"/>
      <c r="AB324" s="366"/>
      <c r="AC324" s="366"/>
      <c r="AD324" s="366"/>
      <c r="AE324" s="366"/>
      <c r="AF324" s="366"/>
      <c r="AG324" s="366"/>
      <c r="AH324" s="366"/>
      <c r="AI324" s="366"/>
      <c r="AJ324" s="366"/>
      <c r="AK324" s="366"/>
      <c r="AL324" s="366"/>
    </row>
    <row r="325" spans="1:38" s="367" customFormat="1" ht="39.950000000000003" customHeight="1" x14ac:dyDescent="0.25">
      <c r="A325" s="438">
        <v>1</v>
      </c>
      <c r="B325" s="439" t="s">
        <v>21</v>
      </c>
      <c r="C325" s="439" t="s">
        <v>33</v>
      </c>
      <c r="D325" s="439" t="s">
        <v>36</v>
      </c>
      <c r="E325" s="324" t="s">
        <v>669</v>
      </c>
      <c r="F325" s="96" t="s">
        <v>24</v>
      </c>
      <c r="G325" s="96" t="s">
        <v>25</v>
      </c>
      <c r="H325" s="171">
        <v>1</v>
      </c>
      <c r="I325" s="171">
        <v>0</v>
      </c>
      <c r="J325" s="171">
        <v>0</v>
      </c>
      <c r="K325" s="327">
        <v>998.49</v>
      </c>
      <c r="L325" s="327">
        <v>0</v>
      </c>
      <c r="M325" s="327">
        <v>0</v>
      </c>
      <c r="N325" s="365"/>
      <c r="O325" s="366"/>
      <c r="P325" s="366"/>
      <c r="Q325" s="366"/>
      <c r="R325" s="366"/>
      <c r="S325" s="366"/>
      <c r="T325" s="366"/>
      <c r="U325" s="366"/>
      <c r="V325" s="366"/>
      <c r="W325" s="366"/>
      <c r="X325" s="366"/>
      <c r="Y325" s="366"/>
      <c r="Z325" s="366"/>
      <c r="AA325" s="366"/>
      <c r="AB325" s="366"/>
      <c r="AC325" s="366"/>
      <c r="AD325" s="366"/>
      <c r="AE325" s="366"/>
      <c r="AF325" s="366"/>
      <c r="AG325" s="366"/>
      <c r="AH325" s="366"/>
      <c r="AI325" s="366"/>
      <c r="AJ325" s="366"/>
      <c r="AK325" s="366"/>
      <c r="AL325" s="366"/>
    </row>
    <row r="326" spans="1:38" s="367" customFormat="1" ht="20.100000000000001" customHeight="1" x14ac:dyDescent="0.25">
      <c r="A326" s="461"/>
      <c r="B326" s="461"/>
      <c r="C326" s="461"/>
      <c r="D326" s="461"/>
      <c r="E326" s="90" t="s">
        <v>670</v>
      </c>
      <c r="F326" s="263" t="s">
        <v>285</v>
      </c>
      <c r="G326" s="263" t="s">
        <v>285</v>
      </c>
      <c r="H326" s="347" t="s">
        <v>225</v>
      </c>
      <c r="I326" s="263" t="s">
        <v>285</v>
      </c>
      <c r="J326" s="263" t="s">
        <v>285</v>
      </c>
      <c r="K326" s="263" t="s">
        <v>285</v>
      </c>
      <c r="L326" s="263" t="s">
        <v>285</v>
      </c>
      <c r="M326" s="263" t="s">
        <v>285</v>
      </c>
      <c r="N326" s="365"/>
      <c r="O326" s="366"/>
      <c r="P326" s="366"/>
      <c r="Q326" s="366"/>
      <c r="R326" s="366"/>
      <c r="S326" s="366"/>
      <c r="T326" s="366"/>
      <c r="U326" s="366"/>
      <c r="V326" s="366"/>
      <c r="W326" s="366"/>
      <c r="X326" s="366"/>
      <c r="Y326" s="366"/>
      <c r="Z326" s="366"/>
      <c r="AA326" s="366"/>
      <c r="AB326" s="366"/>
      <c r="AC326" s="366"/>
      <c r="AD326" s="366"/>
      <c r="AE326" s="366"/>
      <c r="AF326" s="366"/>
      <c r="AG326" s="366"/>
      <c r="AH326" s="366"/>
      <c r="AI326" s="366"/>
      <c r="AJ326" s="366"/>
      <c r="AK326" s="366"/>
      <c r="AL326" s="366"/>
    </row>
    <row r="327" spans="1:38" s="367" customFormat="1" ht="20.100000000000001" customHeight="1" x14ac:dyDescent="0.25">
      <c r="A327" s="461"/>
      <c r="B327" s="461"/>
      <c r="C327" s="461"/>
      <c r="D327" s="461"/>
      <c r="E327" s="90" t="s">
        <v>334</v>
      </c>
      <c r="F327" s="263" t="s">
        <v>285</v>
      </c>
      <c r="G327" s="263" t="s">
        <v>285</v>
      </c>
      <c r="H327" s="347" t="s">
        <v>39</v>
      </c>
      <c r="I327" s="263" t="s">
        <v>285</v>
      </c>
      <c r="J327" s="263" t="s">
        <v>285</v>
      </c>
      <c r="K327" s="263" t="s">
        <v>285</v>
      </c>
      <c r="L327" s="263" t="s">
        <v>285</v>
      </c>
      <c r="M327" s="263" t="s">
        <v>285</v>
      </c>
      <c r="N327" s="365"/>
      <c r="O327" s="366"/>
      <c r="P327" s="366"/>
      <c r="Q327" s="366"/>
      <c r="R327" s="366"/>
      <c r="S327" s="366"/>
      <c r="T327" s="366"/>
      <c r="U327" s="366"/>
      <c r="V327" s="366"/>
      <c r="W327" s="366"/>
      <c r="X327" s="366"/>
      <c r="Y327" s="366"/>
      <c r="Z327" s="366"/>
      <c r="AA327" s="366"/>
      <c r="AB327" s="366"/>
      <c r="AC327" s="366"/>
      <c r="AD327" s="366"/>
      <c r="AE327" s="366"/>
      <c r="AF327" s="366"/>
      <c r="AG327" s="366"/>
      <c r="AH327" s="366"/>
      <c r="AI327" s="366"/>
      <c r="AJ327" s="366"/>
      <c r="AK327" s="366"/>
      <c r="AL327" s="366"/>
    </row>
    <row r="328" spans="1:38" s="367" customFormat="1" ht="20.100000000000001" customHeight="1" x14ac:dyDescent="0.25">
      <c r="A328" s="462"/>
      <c r="B328" s="462"/>
      <c r="C328" s="462"/>
      <c r="D328" s="462"/>
      <c r="E328" s="90" t="s">
        <v>32</v>
      </c>
      <c r="F328" s="263" t="s">
        <v>285</v>
      </c>
      <c r="G328" s="263" t="s">
        <v>285</v>
      </c>
      <c r="H328" s="347" t="s">
        <v>39</v>
      </c>
      <c r="I328" s="263" t="s">
        <v>285</v>
      </c>
      <c r="J328" s="263" t="s">
        <v>285</v>
      </c>
      <c r="K328" s="263" t="s">
        <v>285</v>
      </c>
      <c r="L328" s="263" t="s">
        <v>285</v>
      </c>
      <c r="M328" s="263" t="s">
        <v>285</v>
      </c>
      <c r="N328" s="365"/>
      <c r="O328" s="366"/>
      <c r="P328" s="366"/>
      <c r="Q328" s="366"/>
      <c r="R328" s="366"/>
      <c r="S328" s="366"/>
      <c r="T328" s="366"/>
      <c r="U328" s="366"/>
      <c r="V328" s="366"/>
      <c r="W328" s="366"/>
      <c r="X328" s="366"/>
      <c r="Y328" s="366"/>
      <c r="Z328" s="366"/>
      <c r="AA328" s="366"/>
      <c r="AB328" s="366"/>
      <c r="AC328" s="366"/>
      <c r="AD328" s="366"/>
      <c r="AE328" s="366"/>
      <c r="AF328" s="366"/>
      <c r="AG328" s="366"/>
      <c r="AH328" s="366"/>
      <c r="AI328" s="366"/>
      <c r="AJ328" s="366"/>
      <c r="AK328" s="366"/>
      <c r="AL328" s="366"/>
    </row>
    <row r="329" spans="1:38" s="367" customFormat="1" ht="62.25" customHeight="1" x14ac:dyDescent="0.25">
      <c r="A329" s="438">
        <v>1</v>
      </c>
      <c r="B329" s="439" t="s">
        <v>21</v>
      </c>
      <c r="C329" s="439" t="s">
        <v>33</v>
      </c>
      <c r="D329" s="439" t="s">
        <v>36</v>
      </c>
      <c r="E329" s="324" t="s">
        <v>671</v>
      </c>
      <c r="F329" s="96" t="s">
        <v>24</v>
      </c>
      <c r="G329" s="96" t="s">
        <v>25</v>
      </c>
      <c r="H329" s="171">
        <v>1</v>
      </c>
      <c r="I329" s="171">
        <v>0</v>
      </c>
      <c r="J329" s="171">
        <v>0</v>
      </c>
      <c r="K329" s="327">
        <v>270</v>
      </c>
      <c r="L329" s="327">
        <v>0</v>
      </c>
      <c r="M329" s="327">
        <v>0</v>
      </c>
      <c r="N329" s="365"/>
      <c r="O329" s="366"/>
      <c r="P329" s="366"/>
      <c r="Q329" s="366"/>
      <c r="R329" s="366"/>
      <c r="S329" s="366"/>
      <c r="T329" s="366"/>
      <c r="U329" s="366"/>
      <c r="V329" s="366"/>
      <c r="W329" s="366"/>
      <c r="X329" s="366"/>
      <c r="Y329" s="366"/>
      <c r="Z329" s="366"/>
      <c r="AA329" s="366"/>
      <c r="AB329" s="366"/>
      <c r="AC329" s="366"/>
      <c r="AD329" s="366"/>
      <c r="AE329" s="366"/>
      <c r="AF329" s="366"/>
      <c r="AG329" s="366"/>
      <c r="AH329" s="366"/>
      <c r="AI329" s="366"/>
      <c r="AJ329" s="366"/>
      <c r="AK329" s="366"/>
      <c r="AL329" s="366"/>
    </row>
    <row r="330" spans="1:38" s="367" customFormat="1" ht="20.100000000000001" customHeight="1" x14ac:dyDescent="0.25">
      <c r="A330" s="461"/>
      <c r="B330" s="461"/>
      <c r="C330" s="461"/>
      <c r="D330" s="461"/>
      <c r="E330" s="90" t="s">
        <v>244</v>
      </c>
      <c r="F330" s="263" t="s">
        <v>285</v>
      </c>
      <c r="G330" s="263" t="s">
        <v>285</v>
      </c>
      <c r="H330" s="347" t="s">
        <v>225</v>
      </c>
      <c r="I330" s="263" t="s">
        <v>285</v>
      </c>
      <c r="J330" s="263" t="s">
        <v>285</v>
      </c>
      <c r="K330" s="263" t="s">
        <v>285</v>
      </c>
      <c r="L330" s="263" t="s">
        <v>285</v>
      </c>
      <c r="M330" s="263" t="s">
        <v>285</v>
      </c>
      <c r="N330" s="365"/>
      <c r="O330" s="366"/>
      <c r="P330" s="366"/>
      <c r="Q330" s="366"/>
      <c r="R330" s="366"/>
      <c r="S330" s="366"/>
      <c r="T330" s="366"/>
      <c r="U330" s="366"/>
      <c r="V330" s="366"/>
      <c r="W330" s="366"/>
      <c r="X330" s="366"/>
      <c r="Y330" s="366"/>
      <c r="Z330" s="366"/>
      <c r="AA330" s="366"/>
      <c r="AB330" s="366"/>
      <c r="AC330" s="366"/>
      <c r="AD330" s="366"/>
      <c r="AE330" s="366"/>
      <c r="AF330" s="366"/>
      <c r="AG330" s="366"/>
      <c r="AH330" s="366"/>
      <c r="AI330" s="366"/>
      <c r="AJ330" s="366"/>
      <c r="AK330" s="366"/>
      <c r="AL330" s="366"/>
    </row>
    <row r="331" spans="1:38" s="367" customFormat="1" ht="20.100000000000001" customHeight="1" x14ac:dyDescent="0.25">
      <c r="A331" s="461"/>
      <c r="B331" s="461"/>
      <c r="C331" s="461"/>
      <c r="D331" s="461"/>
      <c r="E331" s="90" t="s">
        <v>334</v>
      </c>
      <c r="F331" s="263" t="s">
        <v>285</v>
      </c>
      <c r="G331" s="263" t="s">
        <v>285</v>
      </c>
      <c r="H331" s="347" t="s">
        <v>39</v>
      </c>
      <c r="I331" s="263" t="s">
        <v>285</v>
      </c>
      <c r="J331" s="263" t="s">
        <v>285</v>
      </c>
      <c r="K331" s="263" t="s">
        <v>285</v>
      </c>
      <c r="L331" s="263" t="s">
        <v>285</v>
      </c>
      <c r="M331" s="263" t="s">
        <v>285</v>
      </c>
      <c r="N331" s="365"/>
      <c r="O331" s="366"/>
      <c r="P331" s="366"/>
      <c r="Q331" s="366"/>
      <c r="R331" s="366"/>
      <c r="S331" s="366"/>
      <c r="T331" s="366"/>
      <c r="U331" s="366"/>
      <c r="V331" s="366"/>
      <c r="W331" s="366"/>
      <c r="X331" s="366"/>
      <c r="Y331" s="366"/>
      <c r="Z331" s="366"/>
      <c r="AA331" s="366"/>
      <c r="AB331" s="366"/>
      <c r="AC331" s="366"/>
      <c r="AD331" s="366"/>
      <c r="AE331" s="366"/>
      <c r="AF331" s="366"/>
      <c r="AG331" s="366"/>
      <c r="AH331" s="366"/>
      <c r="AI331" s="366"/>
      <c r="AJ331" s="366"/>
      <c r="AK331" s="366"/>
      <c r="AL331" s="366"/>
    </row>
    <row r="332" spans="1:38" s="367" customFormat="1" ht="20.100000000000001" customHeight="1" x14ac:dyDescent="0.25">
      <c r="A332" s="462"/>
      <c r="B332" s="462"/>
      <c r="C332" s="462"/>
      <c r="D332" s="462"/>
      <c r="E332" s="90" t="s">
        <v>32</v>
      </c>
      <c r="F332" s="263" t="s">
        <v>285</v>
      </c>
      <c r="G332" s="263" t="s">
        <v>285</v>
      </c>
      <c r="H332" s="347" t="s">
        <v>39</v>
      </c>
      <c r="I332" s="263" t="s">
        <v>285</v>
      </c>
      <c r="J332" s="263" t="s">
        <v>285</v>
      </c>
      <c r="K332" s="263" t="s">
        <v>285</v>
      </c>
      <c r="L332" s="263" t="s">
        <v>285</v>
      </c>
      <c r="M332" s="263" t="s">
        <v>285</v>
      </c>
      <c r="N332" s="365"/>
      <c r="O332" s="366"/>
      <c r="P332" s="366"/>
      <c r="Q332" s="366"/>
      <c r="R332" s="366"/>
      <c r="S332" s="366"/>
      <c r="T332" s="366"/>
      <c r="U332" s="366"/>
      <c r="V332" s="366"/>
      <c r="W332" s="366"/>
      <c r="X332" s="366"/>
      <c r="Y332" s="366"/>
      <c r="Z332" s="366"/>
      <c r="AA332" s="366"/>
      <c r="AB332" s="366"/>
      <c r="AC332" s="366"/>
      <c r="AD332" s="366"/>
      <c r="AE332" s="366"/>
      <c r="AF332" s="366"/>
      <c r="AG332" s="366"/>
      <c r="AH332" s="366"/>
      <c r="AI332" s="366"/>
      <c r="AJ332" s="366"/>
      <c r="AK332" s="366"/>
      <c r="AL332" s="366"/>
    </row>
    <row r="333" spans="1:38" ht="50.1" customHeight="1" x14ac:dyDescent="0.25">
      <c r="A333" s="137" t="s">
        <v>19</v>
      </c>
      <c r="B333" s="137" t="s">
        <v>19</v>
      </c>
      <c r="C333" s="137" t="s">
        <v>19</v>
      </c>
      <c r="D333" s="137" t="s">
        <v>19</v>
      </c>
      <c r="E333" s="138" t="s">
        <v>256</v>
      </c>
      <c r="F333" s="137" t="s">
        <v>371</v>
      </c>
      <c r="G333" s="137" t="s">
        <v>25</v>
      </c>
      <c r="H333" s="205">
        <f>H334+H337+H340+H343+H346+H349+H352+H355+H358</f>
        <v>9</v>
      </c>
      <c r="I333" s="205">
        <f t="shared" ref="I333:J333" si="7">I334+I337+I340+I343+I346</f>
        <v>0</v>
      </c>
      <c r="J333" s="205">
        <f t="shared" si="7"/>
        <v>0</v>
      </c>
      <c r="K333" s="139">
        <f>K334+K337+K340+K343+K346+K349+K352+K355+K358</f>
        <v>556.1099999999999</v>
      </c>
      <c r="L333" s="139">
        <f t="shared" ref="L333:M333" si="8">L334+L337+L340+L343+L346</f>
        <v>0</v>
      </c>
      <c r="M333" s="139">
        <f t="shared" si="8"/>
        <v>0</v>
      </c>
    </row>
    <row r="334" spans="1:38" ht="50.1" customHeight="1" x14ac:dyDescent="0.25">
      <c r="A334" s="433" t="s">
        <v>28</v>
      </c>
      <c r="B334" s="433" t="s">
        <v>21</v>
      </c>
      <c r="C334" s="433" t="s">
        <v>52</v>
      </c>
      <c r="D334" s="433" t="s">
        <v>36</v>
      </c>
      <c r="E334" s="334" t="s">
        <v>340</v>
      </c>
      <c r="F334" s="96" t="s">
        <v>371</v>
      </c>
      <c r="G334" s="96" t="s">
        <v>25</v>
      </c>
      <c r="H334" s="95">
        <v>1</v>
      </c>
      <c r="I334" s="95">
        <v>0</v>
      </c>
      <c r="J334" s="95">
        <v>0</v>
      </c>
      <c r="K334" s="327">
        <v>21.56</v>
      </c>
      <c r="L334" s="327">
        <v>0</v>
      </c>
      <c r="M334" s="327">
        <v>0</v>
      </c>
    </row>
    <row r="335" spans="1:38" ht="20.100000000000001" customHeight="1" x14ac:dyDescent="0.25">
      <c r="A335" s="444"/>
      <c r="B335" s="444"/>
      <c r="C335" s="444"/>
      <c r="D335" s="444"/>
      <c r="E335" s="90" t="s">
        <v>244</v>
      </c>
      <c r="F335" s="353" t="s">
        <v>285</v>
      </c>
      <c r="G335" s="353" t="s">
        <v>285</v>
      </c>
      <c r="H335" s="347" t="s">
        <v>257</v>
      </c>
      <c r="I335" s="353" t="s">
        <v>285</v>
      </c>
      <c r="J335" s="353" t="s">
        <v>285</v>
      </c>
      <c r="K335" s="353" t="s">
        <v>285</v>
      </c>
      <c r="L335" s="353" t="s">
        <v>285</v>
      </c>
      <c r="M335" s="353" t="s">
        <v>285</v>
      </c>
    </row>
    <row r="336" spans="1:38" ht="20.100000000000001" customHeight="1" x14ac:dyDescent="0.25">
      <c r="A336" s="445"/>
      <c r="B336" s="445"/>
      <c r="C336" s="445"/>
      <c r="D336" s="445"/>
      <c r="E336" s="90" t="s">
        <v>341</v>
      </c>
      <c r="F336" s="353" t="s">
        <v>285</v>
      </c>
      <c r="G336" s="353" t="s">
        <v>285</v>
      </c>
      <c r="H336" s="347" t="s">
        <v>39</v>
      </c>
      <c r="I336" s="353" t="s">
        <v>285</v>
      </c>
      <c r="J336" s="353" t="s">
        <v>285</v>
      </c>
      <c r="K336" s="353" t="s">
        <v>285</v>
      </c>
      <c r="L336" s="353" t="s">
        <v>285</v>
      </c>
      <c r="M336" s="353" t="s">
        <v>285</v>
      </c>
    </row>
    <row r="337" spans="1:13" ht="50.1" customHeight="1" x14ac:dyDescent="0.25">
      <c r="A337" s="433" t="s">
        <v>28</v>
      </c>
      <c r="B337" s="433" t="s">
        <v>21</v>
      </c>
      <c r="C337" s="433" t="s">
        <v>52</v>
      </c>
      <c r="D337" s="433" t="s">
        <v>36</v>
      </c>
      <c r="E337" s="334" t="s">
        <v>353</v>
      </c>
      <c r="F337" s="96" t="s">
        <v>371</v>
      </c>
      <c r="G337" s="96" t="s">
        <v>25</v>
      </c>
      <c r="H337" s="95">
        <v>1</v>
      </c>
      <c r="I337" s="95">
        <v>0</v>
      </c>
      <c r="J337" s="95">
        <v>0</v>
      </c>
      <c r="K337" s="327">
        <v>147.9</v>
      </c>
      <c r="L337" s="327">
        <v>0</v>
      </c>
      <c r="M337" s="327">
        <v>0</v>
      </c>
    </row>
    <row r="338" spans="1:13" ht="20.100000000000001" customHeight="1" x14ac:dyDescent="0.25">
      <c r="A338" s="444"/>
      <c r="B338" s="444"/>
      <c r="C338" s="444"/>
      <c r="D338" s="444"/>
      <c r="E338" s="90" t="s">
        <v>244</v>
      </c>
      <c r="F338" s="353" t="s">
        <v>285</v>
      </c>
      <c r="G338" s="353" t="s">
        <v>285</v>
      </c>
      <c r="H338" s="347" t="s">
        <v>62</v>
      </c>
      <c r="I338" s="353" t="s">
        <v>285</v>
      </c>
      <c r="J338" s="353" t="s">
        <v>285</v>
      </c>
      <c r="K338" s="353" t="s">
        <v>285</v>
      </c>
      <c r="L338" s="353" t="s">
        <v>285</v>
      </c>
      <c r="M338" s="353" t="s">
        <v>285</v>
      </c>
    </row>
    <row r="339" spans="1:13" ht="20.100000000000001" customHeight="1" x14ac:dyDescent="0.25">
      <c r="A339" s="445"/>
      <c r="B339" s="445"/>
      <c r="C339" s="445"/>
      <c r="D339" s="445"/>
      <c r="E339" s="90" t="s">
        <v>341</v>
      </c>
      <c r="F339" s="353" t="s">
        <v>285</v>
      </c>
      <c r="G339" s="353" t="s">
        <v>285</v>
      </c>
      <c r="H339" s="347" t="s">
        <v>38</v>
      </c>
      <c r="I339" s="353" t="s">
        <v>285</v>
      </c>
      <c r="J339" s="353" t="s">
        <v>285</v>
      </c>
      <c r="K339" s="353" t="s">
        <v>285</v>
      </c>
      <c r="L339" s="353" t="s">
        <v>285</v>
      </c>
      <c r="M339" s="353" t="s">
        <v>285</v>
      </c>
    </row>
    <row r="340" spans="1:13" ht="63" x14ac:dyDescent="0.25">
      <c r="A340" s="433" t="s">
        <v>28</v>
      </c>
      <c r="B340" s="433" t="s">
        <v>21</v>
      </c>
      <c r="C340" s="433" t="s">
        <v>52</v>
      </c>
      <c r="D340" s="433" t="s">
        <v>36</v>
      </c>
      <c r="E340" s="334" t="s">
        <v>414</v>
      </c>
      <c r="F340" s="96" t="s">
        <v>371</v>
      </c>
      <c r="G340" s="96" t="s">
        <v>25</v>
      </c>
      <c r="H340" s="95">
        <v>1</v>
      </c>
      <c r="I340" s="95">
        <v>0</v>
      </c>
      <c r="J340" s="95">
        <v>0</v>
      </c>
      <c r="K340" s="327">
        <v>107.59</v>
      </c>
      <c r="L340" s="327">
        <v>0</v>
      </c>
      <c r="M340" s="327">
        <v>0</v>
      </c>
    </row>
    <row r="341" spans="1:13" ht="20.100000000000001" customHeight="1" x14ac:dyDescent="0.25">
      <c r="A341" s="444"/>
      <c r="B341" s="444"/>
      <c r="C341" s="444"/>
      <c r="D341" s="444"/>
      <c r="E341" s="90" t="s">
        <v>244</v>
      </c>
      <c r="F341" s="353" t="s">
        <v>285</v>
      </c>
      <c r="G341" s="353" t="s">
        <v>285</v>
      </c>
      <c r="H341" s="347" t="s">
        <v>37</v>
      </c>
      <c r="I341" s="353" t="s">
        <v>285</v>
      </c>
      <c r="J341" s="353" t="s">
        <v>285</v>
      </c>
      <c r="K341" s="353" t="s">
        <v>285</v>
      </c>
      <c r="L341" s="353" t="s">
        <v>285</v>
      </c>
      <c r="M341" s="353" t="s">
        <v>285</v>
      </c>
    </row>
    <row r="342" spans="1:13" ht="20.100000000000001" customHeight="1" x14ac:dyDescent="0.25">
      <c r="A342" s="445"/>
      <c r="B342" s="445"/>
      <c r="C342" s="445"/>
      <c r="D342" s="445"/>
      <c r="E342" s="90" t="s">
        <v>341</v>
      </c>
      <c r="F342" s="353" t="s">
        <v>285</v>
      </c>
      <c r="G342" s="353" t="s">
        <v>285</v>
      </c>
      <c r="H342" s="347" t="s">
        <v>55</v>
      </c>
      <c r="I342" s="353" t="s">
        <v>285</v>
      </c>
      <c r="J342" s="353" t="s">
        <v>285</v>
      </c>
      <c r="K342" s="353" t="s">
        <v>285</v>
      </c>
      <c r="L342" s="353" t="s">
        <v>285</v>
      </c>
      <c r="M342" s="353" t="s">
        <v>285</v>
      </c>
    </row>
    <row r="343" spans="1:13" ht="47.25" x14ac:dyDescent="0.25">
      <c r="A343" s="433" t="s">
        <v>28</v>
      </c>
      <c r="B343" s="433" t="s">
        <v>21</v>
      </c>
      <c r="C343" s="433" t="s">
        <v>52</v>
      </c>
      <c r="D343" s="433" t="s">
        <v>36</v>
      </c>
      <c r="E343" s="334" t="s">
        <v>415</v>
      </c>
      <c r="F343" s="96" t="s">
        <v>371</v>
      </c>
      <c r="G343" s="96" t="s">
        <v>25</v>
      </c>
      <c r="H343" s="95">
        <v>1</v>
      </c>
      <c r="I343" s="95">
        <v>0</v>
      </c>
      <c r="J343" s="95">
        <v>0</v>
      </c>
      <c r="K343" s="327">
        <v>88.18</v>
      </c>
      <c r="L343" s="327">
        <v>0</v>
      </c>
      <c r="M343" s="327">
        <v>0</v>
      </c>
    </row>
    <row r="344" spans="1:13" ht="20.100000000000001" customHeight="1" x14ac:dyDescent="0.25">
      <c r="A344" s="444"/>
      <c r="B344" s="444"/>
      <c r="C344" s="444"/>
      <c r="D344" s="444"/>
      <c r="E344" s="90" t="s">
        <v>244</v>
      </c>
      <c r="F344" s="353" t="s">
        <v>285</v>
      </c>
      <c r="G344" s="353" t="s">
        <v>285</v>
      </c>
      <c r="H344" s="347" t="s">
        <v>64</v>
      </c>
      <c r="I344" s="353" t="s">
        <v>285</v>
      </c>
      <c r="J344" s="353" t="s">
        <v>285</v>
      </c>
      <c r="K344" s="353" t="s">
        <v>285</v>
      </c>
      <c r="L344" s="353" t="s">
        <v>285</v>
      </c>
      <c r="M344" s="353" t="s">
        <v>285</v>
      </c>
    </row>
    <row r="345" spans="1:13" ht="20.100000000000001" customHeight="1" x14ac:dyDescent="0.25">
      <c r="A345" s="445"/>
      <c r="B345" s="445"/>
      <c r="C345" s="445"/>
      <c r="D345" s="445"/>
      <c r="E345" s="90" t="s">
        <v>341</v>
      </c>
      <c r="F345" s="353" t="s">
        <v>285</v>
      </c>
      <c r="G345" s="353" t="s">
        <v>285</v>
      </c>
      <c r="H345" s="347" t="s">
        <v>228</v>
      </c>
      <c r="I345" s="353" t="s">
        <v>285</v>
      </c>
      <c r="J345" s="353" t="s">
        <v>285</v>
      </c>
      <c r="K345" s="353" t="s">
        <v>285</v>
      </c>
      <c r="L345" s="353" t="s">
        <v>285</v>
      </c>
      <c r="M345" s="353" t="s">
        <v>285</v>
      </c>
    </row>
    <row r="346" spans="1:13" ht="47.25" x14ac:dyDescent="0.25">
      <c r="A346" s="433" t="s">
        <v>28</v>
      </c>
      <c r="B346" s="433" t="s">
        <v>21</v>
      </c>
      <c r="C346" s="433" t="s">
        <v>52</v>
      </c>
      <c r="D346" s="433" t="s">
        <v>36</v>
      </c>
      <c r="E346" s="334" t="s">
        <v>556</v>
      </c>
      <c r="F346" s="96" t="s">
        <v>371</v>
      </c>
      <c r="G346" s="96" t="s">
        <v>25</v>
      </c>
      <c r="H346" s="95">
        <v>1</v>
      </c>
      <c r="I346" s="95">
        <v>0</v>
      </c>
      <c r="J346" s="95">
        <v>0</v>
      </c>
      <c r="K346" s="327">
        <v>2.95</v>
      </c>
      <c r="L346" s="327">
        <v>0</v>
      </c>
      <c r="M346" s="327">
        <v>0</v>
      </c>
    </row>
    <row r="347" spans="1:13" ht="20.100000000000001" customHeight="1" x14ac:dyDescent="0.25">
      <c r="A347" s="444"/>
      <c r="B347" s="444"/>
      <c r="C347" s="444"/>
      <c r="D347" s="444"/>
      <c r="E347" s="90" t="s">
        <v>244</v>
      </c>
      <c r="F347" s="353" t="s">
        <v>285</v>
      </c>
      <c r="G347" s="353" t="s">
        <v>285</v>
      </c>
      <c r="H347" s="347" t="s">
        <v>37</v>
      </c>
      <c r="I347" s="353" t="s">
        <v>285</v>
      </c>
      <c r="J347" s="353" t="s">
        <v>285</v>
      </c>
      <c r="K347" s="353" t="s">
        <v>285</v>
      </c>
      <c r="L347" s="353" t="s">
        <v>285</v>
      </c>
      <c r="M347" s="353" t="s">
        <v>285</v>
      </c>
    </row>
    <row r="348" spans="1:13" ht="20.100000000000001" customHeight="1" x14ac:dyDescent="0.25">
      <c r="A348" s="445"/>
      <c r="B348" s="445"/>
      <c r="C348" s="445"/>
      <c r="D348" s="445"/>
      <c r="E348" s="90" t="s">
        <v>341</v>
      </c>
      <c r="F348" s="353" t="s">
        <v>285</v>
      </c>
      <c r="G348" s="353" t="s">
        <v>285</v>
      </c>
      <c r="H348" s="347" t="s">
        <v>227</v>
      </c>
      <c r="I348" s="353" t="s">
        <v>285</v>
      </c>
      <c r="J348" s="353" t="s">
        <v>285</v>
      </c>
      <c r="K348" s="353" t="s">
        <v>285</v>
      </c>
      <c r="L348" s="353" t="s">
        <v>285</v>
      </c>
      <c r="M348" s="353" t="s">
        <v>285</v>
      </c>
    </row>
    <row r="349" spans="1:13" ht="57" customHeight="1" x14ac:dyDescent="0.25">
      <c r="A349" s="439" t="s">
        <v>28</v>
      </c>
      <c r="B349" s="439" t="s">
        <v>21</v>
      </c>
      <c r="C349" s="439" t="s">
        <v>52</v>
      </c>
      <c r="D349" s="439" t="s">
        <v>36</v>
      </c>
      <c r="E349" s="334" t="s">
        <v>572</v>
      </c>
      <c r="F349" s="96" t="s">
        <v>371</v>
      </c>
      <c r="G349" s="96" t="s">
        <v>25</v>
      </c>
      <c r="H349" s="95">
        <v>1</v>
      </c>
      <c r="I349" s="95">
        <v>0</v>
      </c>
      <c r="J349" s="95">
        <v>0</v>
      </c>
      <c r="K349" s="327">
        <v>7.51</v>
      </c>
      <c r="L349" s="327">
        <v>0</v>
      </c>
      <c r="M349" s="327">
        <v>0</v>
      </c>
    </row>
    <row r="350" spans="1:13" ht="20.100000000000001" customHeight="1" x14ac:dyDescent="0.25">
      <c r="A350" s="466"/>
      <c r="B350" s="466"/>
      <c r="C350" s="466"/>
      <c r="D350" s="466"/>
      <c r="E350" s="90" t="s">
        <v>244</v>
      </c>
      <c r="F350" s="353" t="s">
        <v>285</v>
      </c>
      <c r="G350" s="353" t="s">
        <v>285</v>
      </c>
      <c r="H350" s="347" t="s">
        <v>37</v>
      </c>
      <c r="I350" s="353" t="s">
        <v>285</v>
      </c>
      <c r="J350" s="353" t="s">
        <v>285</v>
      </c>
      <c r="K350" s="353" t="s">
        <v>285</v>
      </c>
      <c r="L350" s="353" t="s">
        <v>285</v>
      </c>
      <c r="M350" s="353" t="s">
        <v>285</v>
      </c>
    </row>
    <row r="351" spans="1:13" ht="20.100000000000001" customHeight="1" x14ac:dyDescent="0.25">
      <c r="A351" s="467"/>
      <c r="B351" s="467"/>
      <c r="C351" s="467"/>
      <c r="D351" s="467"/>
      <c r="E351" s="90" t="s">
        <v>341</v>
      </c>
      <c r="F351" s="353" t="s">
        <v>285</v>
      </c>
      <c r="G351" s="353" t="s">
        <v>285</v>
      </c>
      <c r="H351" s="347" t="s">
        <v>55</v>
      </c>
      <c r="I351" s="353" t="s">
        <v>285</v>
      </c>
      <c r="J351" s="353" t="s">
        <v>285</v>
      </c>
      <c r="K351" s="353" t="s">
        <v>285</v>
      </c>
      <c r="L351" s="353" t="s">
        <v>285</v>
      </c>
      <c r="M351" s="353" t="s">
        <v>285</v>
      </c>
    </row>
    <row r="352" spans="1:13" ht="57" customHeight="1" x14ac:dyDescent="0.25">
      <c r="A352" s="439" t="s">
        <v>28</v>
      </c>
      <c r="B352" s="439" t="s">
        <v>21</v>
      </c>
      <c r="C352" s="439" t="s">
        <v>52</v>
      </c>
      <c r="D352" s="439" t="s">
        <v>36</v>
      </c>
      <c r="E352" s="334" t="s">
        <v>672</v>
      </c>
      <c r="F352" s="96" t="s">
        <v>371</v>
      </c>
      <c r="G352" s="96" t="s">
        <v>25</v>
      </c>
      <c r="H352" s="95">
        <v>1</v>
      </c>
      <c r="I352" s="95">
        <v>0</v>
      </c>
      <c r="J352" s="95">
        <v>0</v>
      </c>
      <c r="K352" s="327">
        <v>107.59</v>
      </c>
      <c r="L352" s="327">
        <v>0</v>
      </c>
      <c r="M352" s="327">
        <v>0</v>
      </c>
    </row>
    <row r="353" spans="1:24" ht="20.100000000000001" customHeight="1" x14ac:dyDescent="0.25">
      <c r="A353" s="466"/>
      <c r="B353" s="466"/>
      <c r="C353" s="466"/>
      <c r="D353" s="466"/>
      <c r="E353" s="90" t="s">
        <v>244</v>
      </c>
      <c r="F353" s="353" t="s">
        <v>285</v>
      </c>
      <c r="G353" s="353" t="s">
        <v>285</v>
      </c>
      <c r="H353" s="347" t="s">
        <v>227</v>
      </c>
      <c r="I353" s="353" t="s">
        <v>285</v>
      </c>
      <c r="J353" s="353" t="s">
        <v>285</v>
      </c>
      <c r="K353" s="353" t="s">
        <v>285</v>
      </c>
      <c r="L353" s="353" t="s">
        <v>285</v>
      </c>
      <c r="M353" s="353" t="s">
        <v>285</v>
      </c>
    </row>
    <row r="354" spans="1:24" ht="20.100000000000001" customHeight="1" x14ac:dyDescent="0.25">
      <c r="A354" s="467"/>
      <c r="B354" s="467"/>
      <c r="C354" s="467"/>
      <c r="D354" s="467"/>
      <c r="E354" s="90" t="s">
        <v>341</v>
      </c>
      <c r="F354" s="353" t="s">
        <v>285</v>
      </c>
      <c r="G354" s="353" t="s">
        <v>285</v>
      </c>
      <c r="H354" s="347" t="s">
        <v>55</v>
      </c>
      <c r="I354" s="353" t="s">
        <v>285</v>
      </c>
      <c r="J354" s="353" t="s">
        <v>285</v>
      </c>
      <c r="K354" s="353" t="s">
        <v>285</v>
      </c>
      <c r="L354" s="353" t="s">
        <v>285</v>
      </c>
      <c r="M354" s="353" t="s">
        <v>285</v>
      </c>
    </row>
    <row r="355" spans="1:24" ht="57" customHeight="1" x14ac:dyDescent="0.25">
      <c r="A355" s="439" t="s">
        <v>28</v>
      </c>
      <c r="B355" s="439" t="s">
        <v>21</v>
      </c>
      <c r="C355" s="439" t="s">
        <v>52</v>
      </c>
      <c r="D355" s="439" t="s">
        <v>36</v>
      </c>
      <c r="E355" s="334" t="s">
        <v>673</v>
      </c>
      <c r="F355" s="96" t="s">
        <v>371</v>
      </c>
      <c r="G355" s="96" t="s">
        <v>25</v>
      </c>
      <c r="H355" s="95">
        <v>1</v>
      </c>
      <c r="I355" s="95">
        <v>0</v>
      </c>
      <c r="J355" s="95">
        <v>0</v>
      </c>
      <c r="K355" s="327">
        <v>7.51</v>
      </c>
      <c r="L355" s="327">
        <v>0</v>
      </c>
      <c r="M355" s="327">
        <v>0</v>
      </c>
    </row>
    <row r="356" spans="1:24" ht="20.100000000000001" customHeight="1" x14ac:dyDescent="0.25">
      <c r="A356" s="466"/>
      <c r="B356" s="466"/>
      <c r="C356" s="466"/>
      <c r="D356" s="466"/>
      <c r="E356" s="90" t="s">
        <v>244</v>
      </c>
      <c r="F356" s="353" t="s">
        <v>285</v>
      </c>
      <c r="G356" s="353" t="s">
        <v>285</v>
      </c>
      <c r="H356" s="347" t="s">
        <v>37</v>
      </c>
      <c r="I356" s="353" t="s">
        <v>285</v>
      </c>
      <c r="J356" s="353" t="s">
        <v>285</v>
      </c>
      <c r="K356" s="353" t="s">
        <v>285</v>
      </c>
      <c r="L356" s="353" t="s">
        <v>285</v>
      </c>
      <c r="M356" s="353" t="s">
        <v>285</v>
      </c>
    </row>
    <row r="357" spans="1:24" ht="20.100000000000001" customHeight="1" x14ac:dyDescent="0.25">
      <c r="A357" s="467"/>
      <c r="B357" s="467"/>
      <c r="C357" s="467"/>
      <c r="D357" s="467"/>
      <c r="E357" s="90" t="s">
        <v>341</v>
      </c>
      <c r="F357" s="353" t="s">
        <v>285</v>
      </c>
      <c r="G357" s="353" t="s">
        <v>285</v>
      </c>
      <c r="H357" s="347" t="s">
        <v>55</v>
      </c>
      <c r="I357" s="353" t="s">
        <v>285</v>
      </c>
      <c r="J357" s="353" t="s">
        <v>285</v>
      </c>
      <c r="K357" s="353" t="s">
        <v>285</v>
      </c>
      <c r="L357" s="353" t="s">
        <v>285</v>
      </c>
      <c r="M357" s="353" t="s">
        <v>285</v>
      </c>
    </row>
    <row r="358" spans="1:24" ht="57" customHeight="1" x14ac:dyDescent="0.25">
      <c r="A358" s="439" t="s">
        <v>28</v>
      </c>
      <c r="B358" s="439" t="s">
        <v>21</v>
      </c>
      <c r="C358" s="439" t="s">
        <v>52</v>
      </c>
      <c r="D358" s="439" t="s">
        <v>36</v>
      </c>
      <c r="E358" s="334" t="s">
        <v>674</v>
      </c>
      <c r="F358" s="96" t="s">
        <v>371</v>
      </c>
      <c r="G358" s="96" t="s">
        <v>25</v>
      </c>
      <c r="H358" s="95">
        <v>1</v>
      </c>
      <c r="I358" s="95">
        <v>0</v>
      </c>
      <c r="J358" s="95">
        <v>0</v>
      </c>
      <c r="K358" s="327">
        <v>65.319999999999993</v>
      </c>
      <c r="L358" s="327">
        <v>0</v>
      </c>
      <c r="M358" s="327">
        <v>0</v>
      </c>
    </row>
    <row r="359" spans="1:24" ht="20.100000000000001" customHeight="1" x14ac:dyDescent="0.25">
      <c r="A359" s="466"/>
      <c r="B359" s="466"/>
      <c r="C359" s="466"/>
      <c r="D359" s="466"/>
      <c r="E359" s="90" t="s">
        <v>244</v>
      </c>
      <c r="F359" s="353" t="s">
        <v>285</v>
      </c>
      <c r="G359" s="353" t="s">
        <v>285</v>
      </c>
      <c r="H359" s="347" t="s">
        <v>38</v>
      </c>
      <c r="I359" s="353" t="s">
        <v>285</v>
      </c>
      <c r="J359" s="353" t="s">
        <v>285</v>
      </c>
      <c r="K359" s="353" t="s">
        <v>285</v>
      </c>
      <c r="L359" s="353" t="s">
        <v>285</v>
      </c>
      <c r="M359" s="353" t="s">
        <v>285</v>
      </c>
    </row>
    <row r="360" spans="1:24" ht="20.100000000000001" customHeight="1" x14ac:dyDescent="0.25">
      <c r="A360" s="467"/>
      <c r="B360" s="467"/>
      <c r="C360" s="467"/>
      <c r="D360" s="467"/>
      <c r="E360" s="90" t="s">
        <v>341</v>
      </c>
      <c r="F360" s="353" t="s">
        <v>285</v>
      </c>
      <c r="G360" s="353" t="s">
        <v>285</v>
      </c>
      <c r="H360" s="347" t="s">
        <v>55</v>
      </c>
      <c r="I360" s="353" t="s">
        <v>285</v>
      </c>
      <c r="J360" s="353" t="s">
        <v>285</v>
      </c>
      <c r="K360" s="353" t="s">
        <v>285</v>
      </c>
      <c r="L360" s="353" t="s">
        <v>285</v>
      </c>
      <c r="M360" s="353" t="s">
        <v>285</v>
      </c>
    </row>
    <row r="361" spans="1:24" ht="50.1" customHeight="1" x14ac:dyDescent="0.25">
      <c r="A361" s="137" t="s">
        <v>19</v>
      </c>
      <c r="B361" s="137" t="s">
        <v>19</v>
      </c>
      <c r="C361" s="137" t="s">
        <v>19</v>
      </c>
      <c r="D361" s="137" t="s">
        <v>19</v>
      </c>
      <c r="E361" s="138" t="s">
        <v>59</v>
      </c>
      <c r="F361" s="137" t="s">
        <v>35</v>
      </c>
      <c r="G361" s="137" t="s">
        <v>25</v>
      </c>
      <c r="H361" s="205">
        <f>H362+H366+H370+H374+H390+H378+H382+H386+H394+H397+H400+H403</f>
        <v>14</v>
      </c>
      <c r="I361" s="205">
        <f t="shared" ref="I361:J361" si="9">I362+I366+I370+I374+I390+I378+I382+I386+I394+I397+I400+I403</f>
        <v>0</v>
      </c>
      <c r="J361" s="205">
        <f t="shared" si="9"/>
        <v>0</v>
      </c>
      <c r="K361" s="139">
        <f>K362+K366+K370+K374+K390+K386+K378+K382+K394+K397+K400+K403</f>
        <v>6423.17</v>
      </c>
      <c r="L361" s="139">
        <f t="shared" ref="L361:X361" si="10">L362+L366+L370+L374+L390+L386+L378+L382+L394+L397+L400+L403</f>
        <v>0</v>
      </c>
      <c r="M361" s="139">
        <f t="shared" si="10"/>
        <v>0</v>
      </c>
      <c r="N361" s="139">
        <f t="shared" si="10"/>
        <v>0</v>
      </c>
      <c r="O361" s="139">
        <f t="shared" si="10"/>
        <v>0</v>
      </c>
      <c r="P361" s="139">
        <f t="shared" si="10"/>
        <v>0</v>
      </c>
      <c r="Q361" s="139">
        <f t="shared" si="10"/>
        <v>0</v>
      </c>
      <c r="R361" s="139">
        <f t="shared" si="10"/>
        <v>0</v>
      </c>
      <c r="S361" s="139">
        <f t="shared" si="10"/>
        <v>0</v>
      </c>
      <c r="T361" s="139">
        <f t="shared" si="10"/>
        <v>0</v>
      </c>
      <c r="U361" s="139">
        <f t="shared" si="10"/>
        <v>0</v>
      </c>
      <c r="V361" s="139">
        <f t="shared" si="10"/>
        <v>0</v>
      </c>
      <c r="W361" s="139">
        <f t="shared" si="10"/>
        <v>0</v>
      </c>
      <c r="X361" s="139">
        <f t="shared" si="10"/>
        <v>0</v>
      </c>
    </row>
    <row r="362" spans="1:24" ht="50.1" customHeight="1" x14ac:dyDescent="0.25">
      <c r="A362" s="433" t="s">
        <v>28</v>
      </c>
      <c r="B362" s="433" t="s">
        <v>21</v>
      </c>
      <c r="C362" s="433" t="s">
        <v>52</v>
      </c>
      <c r="D362" s="433" t="s">
        <v>36</v>
      </c>
      <c r="E362" s="334" t="s">
        <v>343</v>
      </c>
      <c r="F362" s="96" t="s">
        <v>35</v>
      </c>
      <c r="G362" s="96" t="s">
        <v>25</v>
      </c>
      <c r="H362" s="95">
        <v>1</v>
      </c>
      <c r="I362" s="95">
        <v>0</v>
      </c>
      <c r="J362" s="95">
        <v>0</v>
      </c>
      <c r="K362" s="327">
        <v>96.65</v>
      </c>
      <c r="L362" s="327">
        <v>0</v>
      </c>
      <c r="M362" s="327">
        <v>0</v>
      </c>
    </row>
    <row r="363" spans="1:24" ht="20.100000000000001" customHeight="1" x14ac:dyDescent="0.25">
      <c r="A363" s="444"/>
      <c r="B363" s="444"/>
      <c r="C363" s="444"/>
      <c r="D363" s="444"/>
      <c r="E363" s="90" t="s">
        <v>342</v>
      </c>
      <c r="F363" s="353" t="s">
        <v>285</v>
      </c>
      <c r="G363" s="353" t="s">
        <v>285</v>
      </c>
      <c r="H363" s="347" t="s">
        <v>227</v>
      </c>
      <c r="I363" s="353" t="s">
        <v>285</v>
      </c>
      <c r="J363" s="353" t="s">
        <v>285</v>
      </c>
      <c r="K363" s="353" t="s">
        <v>285</v>
      </c>
      <c r="L363" s="353" t="s">
        <v>285</v>
      </c>
      <c r="M363" s="353" t="s">
        <v>285</v>
      </c>
    </row>
    <row r="364" spans="1:24" ht="20.100000000000001" customHeight="1" x14ac:dyDescent="0.25">
      <c r="A364" s="444"/>
      <c r="B364" s="444"/>
      <c r="C364" s="444"/>
      <c r="D364" s="444"/>
      <c r="E364" s="90" t="s">
        <v>334</v>
      </c>
      <c r="F364" s="353" t="s">
        <v>285</v>
      </c>
      <c r="G364" s="353" t="s">
        <v>285</v>
      </c>
      <c r="H364" s="347" t="s">
        <v>55</v>
      </c>
      <c r="I364" s="353" t="s">
        <v>285</v>
      </c>
      <c r="J364" s="353" t="s">
        <v>285</v>
      </c>
      <c r="K364" s="353" t="s">
        <v>285</v>
      </c>
      <c r="L364" s="353" t="s">
        <v>285</v>
      </c>
      <c r="M364" s="353" t="s">
        <v>285</v>
      </c>
    </row>
    <row r="365" spans="1:24" ht="20.100000000000001" customHeight="1" x14ac:dyDescent="0.25">
      <c r="A365" s="445"/>
      <c r="B365" s="445"/>
      <c r="C365" s="445"/>
      <c r="D365" s="445"/>
      <c r="E365" s="90" t="s">
        <v>32</v>
      </c>
      <c r="F365" s="353" t="s">
        <v>285</v>
      </c>
      <c r="G365" s="353" t="s">
        <v>285</v>
      </c>
      <c r="H365" s="347" t="s">
        <v>55</v>
      </c>
      <c r="I365" s="353" t="s">
        <v>285</v>
      </c>
      <c r="J365" s="353" t="s">
        <v>285</v>
      </c>
      <c r="K365" s="353" t="s">
        <v>285</v>
      </c>
      <c r="L365" s="353" t="s">
        <v>285</v>
      </c>
      <c r="M365" s="353" t="s">
        <v>285</v>
      </c>
    </row>
    <row r="366" spans="1:24" ht="50.1" customHeight="1" x14ac:dyDescent="0.25">
      <c r="A366" s="433" t="s">
        <v>28</v>
      </c>
      <c r="B366" s="433" t="s">
        <v>21</v>
      </c>
      <c r="C366" s="433" t="s">
        <v>52</v>
      </c>
      <c r="D366" s="433" t="s">
        <v>36</v>
      </c>
      <c r="E366" s="334" t="s">
        <v>61</v>
      </c>
      <c r="F366" s="96" t="s">
        <v>35</v>
      </c>
      <c r="G366" s="96" t="s">
        <v>25</v>
      </c>
      <c r="H366" s="95">
        <v>1</v>
      </c>
      <c r="I366" s="95">
        <v>0</v>
      </c>
      <c r="J366" s="95">
        <v>0</v>
      </c>
      <c r="K366" s="327">
        <v>594.6</v>
      </c>
      <c r="L366" s="327">
        <v>0</v>
      </c>
      <c r="M366" s="327">
        <v>0</v>
      </c>
    </row>
    <row r="367" spans="1:24" ht="20.100000000000001" customHeight="1" x14ac:dyDescent="0.25">
      <c r="A367" s="444"/>
      <c r="B367" s="444"/>
      <c r="C367" s="444"/>
      <c r="D367" s="444"/>
      <c r="E367" s="90" t="s">
        <v>342</v>
      </c>
      <c r="F367" s="353" t="s">
        <v>285</v>
      </c>
      <c r="G367" s="353" t="s">
        <v>285</v>
      </c>
      <c r="H367" s="347" t="s">
        <v>62</v>
      </c>
      <c r="I367" s="353" t="s">
        <v>285</v>
      </c>
      <c r="J367" s="353" t="s">
        <v>285</v>
      </c>
      <c r="K367" s="353" t="s">
        <v>285</v>
      </c>
      <c r="L367" s="353" t="s">
        <v>285</v>
      </c>
      <c r="M367" s="353" t="s">
        <v>285</v>
      </c>
    </row>
    <row r="368" spans="1:24" ht="20.100000000000001" customHeight="1" x14ac:dyDescent="0.25">
      <c r="A368" s="444"/>
      <c r="B368" s="444"/>
      <c r="C368" s="444"/>
      <c r="D368" s="444"/>
      <c r="E368" s="90" t="s">
        <v>334</v>
      </c>
      <c r="F368" s="353" t="s">
        <v>285</v>
      </c>
      <c r="G368" s="353" t="s">
        <v>285</v>
      </c>
      <c r="H368" s="347" t="s">
        <v>56</v>
      </c>
      <c r="I368" s="353" t="s">
        <v>285</v>
      </c>
      <c r="J368" s="353" t="s">
        <v>285</v>
      </c>
      <c r="K368" s="353" t="s">
        <v>285</v>
      </c>
      <c r="L368" s="353" t="s">
        <v>285</v>
      </c>
      <c r="M368" s="353" t="s">
        <v>285</v>
      </c>
    </row>
    <row r="369" spans="1:13" ht="20.100000000000001" customHeight="1" x14ac:dyDescent="0.25">
      <c r="A369" s="445"/>
      <c r="B369" s="445"/>
      <c r="C369" s="445"/>
      <c r="D369" s="445"/>
      <c r="E369" s="90" t="s">
        <v>32</v>
      </c>
      <c r="F369" s="353" t="s">
        <v>285</v>
      </c>
      <c r="G369" s="353" t="s">
        <v>285</v>
      </c>
      <c r="H369" s="347" t="s">
        <v>38</v>
      </c>
      <c r="I369" s="353" t="s">
        <v>285</v>
      </c>
      <c r="J369" s="353" t="s">
        <v>285</v>
      </c>
      <c r="K369" s="353" t="s">
        <v>285</v>
      </c>
      <c r="L369" s="353" t="s">
        <v>285</v>
      </c>
      <c r="M369" s="353" t="s">
        <v>285</v>
      </c>
    </row>
    <row r="370" spans="1:13" ht="50.1" customHeight="1" x14ac:dyDescent="0.25">
      <c r="A370" s="433" t="s">
        <v>28</v>
      </c>
      <c r="B370" s="433" t="s">
        <v>21</v>
      </c>
      <c r="C370" s="433" t="s">
        <v>52</v>
      </c>
      <c r="D370" s="433" t="s">
        <v>36</v>
      </c>
      <c r="E370" s="334" t="s">
        <v>63</v>
      </c>
      <c r="F370" s="96" t="s">
        <v>35</v>
      </c>
      <c r="G370" s="96" t="s">
        <v>25</v>
      </c>
      <c r="H370" s="95">
        <v>1</v>
      </c>
      <c r="I370" s="95">
        <v>0</v>
      </c>
      <c r="J370" s="95">
        <v>0</v>
      </c>
      <c r="K370" s="327">
        <v>247.15</v>
      </c>
      <c r="L370" s="327">
        <v>0</v>
      </c>
      <c r="M370" s="327">
        <v>0</v>
      </c>
    </row>
    <row r="371" spans="1:13" ht="20.100000000000001" customHeight="1" x14ac:dyDescent="0.25">
      <c r="A371" s="444"/>
      <c r="B371" s="444"/>
      <c r="C371" s="444"/>
      <c r="D371" s="444"/>
      <c r="E371" s="90" t="s">
        <v>342</v>
      </c>
      <c r="F371" s="353" t="s">
        <v>285</v>
      </c>
      <c r="G371" s="353" t="s">
        <v>285</v>
      </c>
      <c r="H371" s="347" t="s">
        <v>64</v>
      </c>
      <c r="I371" s="353" t="s">
        <v>285</v>
      </c>
      <c r="J371" s="353" t="s">
        <v>285</v>
      </c>
      <c r="K371" s="353" t="s">
        <v>285</v>
      </c>
      <c r="L371" s="353" t="s">
        <v>285</v>
      </c>
      <c r="M371" s="353" t="s">
        <v>285</v>
      </c>
    </row>
    <row r="372" spans="1:13" ht="20.100000000000001" customHeight="1" x14ac:dyDescent="0.25">
      <c r="A372" s="444"/>
      <c r="B372" s="444"/>
      <c r="C372" s="444"/>
      <c r="D372" s="444"/>
      <c r="E372" s="90" t="s">
        <v>334</v>
      </c>
      <c r="F372" s="353" t="s">
        <v>285</v>
      </c>
      <c r="G372" s="353" t="s">
        <v>285</v>
      </c>
      <c r="H372" s="347" t="s">
        <v>225</v>
      </c>
      <c r="I372" s="353" t="s">
        <v>285</v>
      </c>
      <c r="J372" s="353" t="s">
        <v>285</v>
      </c>
      <c r="K372" s="353" t="s">
        <v>285</v>
      </c>
      <c r="L372" s="353" t="s">
        <v>285</v>
      </c>
      <c r="M372" s="353" t="s">
        <v>285</v>
      </c>
    </row>
    <row r="373" spans="1:13" ht="20.100000000000001" customHeight="1" x14ac:dyDescent="0.25">
      <c r="A373" s="445"/>
      <c r="B373" s="445"/>
      <c r="C373" s="445"/>
      <c r="D373" s="445"/>
      <c r="E373" s="90" t="s">
        <v>32</v>
      </c>
      <c r="F373" s="353" t="s">
        <v>285</v>
      </c>
      <c r="G373" s="353" t="s">
        <v>285</v>
      </c>
      <c r="H373" s="347" t="s">
        <v>226</v>
      </c>
      <c r="I373" s="353" t="s">
        <v>285</v>
      </c>
      <c r="J373" s="353" t="s">
        <v>285</v>
      </c>
      <c r="K373" s="353" t="s">
        <v>285</v>
      </c>
      <c r="L373" s="353" t="s">
        <v>285</v>
      </c>
      <c r="M373" s="353" t="s">
        <v>285</v>
      </c>
    </row>
    <row r="374" spans="1:13" ht="80.099999999999994" customHeight="1" x14ac:dyDescent="0.25">
      <c r="A374" s="433" t="s">
        <v>28</v>
      </c>
      <c r="B374" s="433" t="s">
        <v>21</v>
      </c>
      <c r="C374" s="433" t="s">
        <v>52</v>
      </c>
      <c r="D374" s="433" t="s">
        <v>36</v>
      </c>
      <c r="E374" s="115" t="s">
        <v>419</v>
      </c>
      <c r="F374" s="95" t="s">
        <v>35</v>
      </c>
      <c r="G374" s="95" t="s">
        <v>25</v>
      </c>
      <c r="H374" s="95">
        <v>3</v>
      </c>
      <c r="I374" s="95">
        <v>0</v>
      </c>
      <c r="J374" s="95">
        <v>0</v>
      </c>
      <c r="K374" s="327">
        <v>612.47</v>
      </c>
      <c r="L374" s="327">
        <v>0</v>
      </c>
      <c r="M374" s="327">
        <v>0</v>
      </c>
    </row>
    <row r="375" spans="1:13" ht="20.100000000000001" customHeight="1" x14ac:dyDescent="0.25">
      <c r="A375" s="444"/>
      <c r="B375" s="444"/>
      <c r="C375" s="444"/>
      <c r="D375" s="444"/>
      <c r="E375" s="90" t="s">
        <v>342</v>
      </c>
      <c r="F375" s="353" t="s">
        <v>285</v>
      </c>
      <c r="G375" s="353" t="s">
        <v>285</v>
      </c>
      <c r="H375" s="347" t="s">
        <v>50</v>
      </c>
      <c r="I375" s="353" t="s">
        <v>285</v>
      </c>
      <c r="J375" s="353" t="s">
        <v>285</v>
      </c>
      <c r="K375" s="353" t="s">
        <v>285</v>
      </c>
      <c r="L375" s="353" t="s">
        <v>285</v>
      </c>
      <c r="M375" s="353" t="s">
        <v>285</v>
      </c>
    </row>
    <row r="376" spans="1:13" ht="20.100000000000001" customHeight="1" x14ac:dyDescent="0.25">
      <c r="A376" s="444"/>
      <c r="B376" s="444"/>
      <c r="C376" s="444"/>
      <c r="D376" s="444"/>
      <c r="E376" s="90" t="s">
        <v>334</v>
      </c>
      <c r="F376" s="353" t="s">
        <v>285</v>
      </c>
      <c r="G376" s="353" t="s">
        <v>285</v>
      </c>
      <c r="H376" s="347" t="s">
        <v>69</v>
      </c>
      <c r="I376" s="353" t="s">
        <v>285</v>
      </c>
      <c r="J376" s="353" t="s">
        <v>285</v>
      </c>
      <c r="K376" s="353" t="s">
        <v>285</v>
      </c>
      <c r="L376" s="353" t="s">
        <v>285</v>
      </c>
      <c r="M376" s="353" t="s">
        <v>285</v>
      </c>
    </row>
    <row r="377" spans="1:13" ht="20.100000000000001" customHeight="1" x14ac:dyDescent="0.25">
      <c r="A377" s="445"/>
      <c r="B377" s="445"/>
      <c r="C377" s="445"/>
      <c r="D377" s="445"/>
      <c r="E377" s="90" t="s">
        <v>32</v>
      </c>
      <c r="F377" s="353" t="s">
        <v>285</v>
      </c>
      <c r="G377" s="353" t="s">
        <v>285</v>
      </c>
      <c r="H377" s="347" t="s">
        <v>69</v>
      </c>
      <c r="I377" s="353" t="s">
        <v>285</v>
      </c>
      <c r="J377" s="353" t="s">
        <v>285</v>
      </c>
      <c r="K377" s="353" t="s">
        <v>285</v>
      </c>
      <c r="L377" s="353" t="s">
        <v>285</v>
      </c>
      <c r="M377" s="353" t="s">
        <v>285</v>
      </c>
    </row>
    <row r="378" spans="1:13" ht="50.1" customHeight="1" x14ac:dyDescent="0.25">
      <c r="A378" s="433" t="s">
        <v>28</v>
      </c>
      <c r="B378" s="433" t="s">
        <v>21</v>
      </c>
      <c r="C378" s="433" t="s">
        <v>52</v>
      </c>
      <c r="D378" s="433" t="s">
        <v>36</v>
      </c>
      <c r="E378" s="115" t="s">
        <v>344</v>
      </c>
      <c r="F378" s="95" t="s">
        <v>35</v>
      </c>
      <c r="G378" s="95" t="s">
        <v>25</v>
      </c>
      <c r="H378" s="95">
        <v>1</v>
      </c>
      <c r="I378" s="95">
        <v>0</v>
      </c>
      <c r="J378" s="95">
        <v>0</v>
      </c>
      <c r="K378" s="327">
        <v>359.99</v>
      </c>
      <c r="L378" s="327">
        <v>0</v>
      </c>
      <c r="M378" s="327">
        <v>0</v>
      </c>
    </row>
    <row r="379" spans="1:13" ht="20.100000000000001" customHeight="1" x14ac:dyDescent="0.25">
      <c r="A379" s="444"/>
      <c r="B379" s="444"/>
      <c r="C379" s="444"/>
      <c r="D379" s="444"/>
      <c r="E379" s="90" t="s">
        <v>342</v>
      </c>
      <c r="F379" s="353" t="s">
        <v>285</v>
      </c>
      <c r="G379" s="353" t="s">
        <v>285</v>
      </c>
      <c r="H379" s="347" t="s">
        <v>56</v>
      </c>
      <c r="I379" s="353" t="s">
        <v>285</v>
      </c>
      <c r="J379" s="353" t="s">
        <v>285</v>
      </c>
      <c r="K379" s="353" t="s">
        <v>285</v>
      </c>
      <c r="L379" s="353" t="s">
        <v>285</v>
      </c>
      <c r="M379" s="353" t="s">
        <v>285</v>
      </c>
    </row>
    <row r="380" spans="1:13" ht="20.100000000000001" customHeight="1" x14ac:dyDescent="0.25">
      <c r="A380" s="444"/>
      <c r="B380" s="444"/>
      <c r="C380" s="444"/>
      <c r="D380" s="444"/>
      <c r="E380" s="90" t="s">
        <v>334</v>
      </c>
      <c r="F380" s="353" t="s">
        <v>285</v>
      </c>
      <c r="G380" s="353" t="s">
        <v>285</v>
      </c>
      <c r="H380" s="347" t="s">
        <v>55</v>
      </c>
      <c r="I380" s="353" t="s">
        <v>285</v>
      </c>
      <c r="J380" s="353" t="s">
        <v>285</v>
      </c>
      <c r="K380" s="353" t="s">
        <v>285</v>
      </c>
      <c r="L380" s="353" t="s">
        <v>285</v>
      </c>
      <c r="M380" s="353" t="s">
        <v>285</v>
      </c>
    </row>
    <row r="381" spans="1:13" ht="20.100000000000001" customHeight="1" x14ac:dyDescent="0.25">
      <c r="A381" s="445"/>
      <c r="B381" s="445"/>
      <c r="C381" s="445"/>
      <c r="D381" s="445"/>
      <c r="E381" s="90" t="s">
        <v>32</v>
      </c>
      <c r="F381" s="353" t="s">
        <v>285</v>
      </c>
      <c r="G381" s="353" t="s">
        <v>285</v>
      </c>
      <c r="H381" s="347" t="s">
        <v>225</v>
      </c>
      <c r="I381" s="353" t="s">
        <v>285</v>
      </c>
      <c r="J381" s="353" t="s">
        <v>285</v>
      </c>
      <c r="K381" s="353" t="s">
        <v>285</v>
      </c>
      <c r="L381" s="353" t="s">
        <v>285</v>
      </c>
      <c r="M381" s="353" t="s">
        <v>285</v>
      </c>
    </row>
    <row r="382" spans="1:13" ht="50.1" customHeight="1" x14ac:dyDescent="0.25">
      <c r="A382" s="433" t="s">
        <v>28</v>
      </c>
      <c r="B382" s="433" t="s">
        <v>21</v>
      </c>
      <c r="C382" s="433" t="s">
        <v>52</v>
      </c>
      <c r="D382" s="433" t="s">
        <v>36</v>
      </c>
      <c r="E382" s="115" t="s">
        <v>345</v>
      </c>
      <c r="F382" s="95" t="s">
        <v>35</v>
      </c>
      <c r="G382" s="95" t="s">
        <v>25</v>
      </c>
      <c r="H382" s="95">
        <v>1</v>
      </c>
      <c r="I382" s="95">
        <v>0</v>
      </c>
      <c r="J382" s="95">
        <v>0</v>
      </c>
      <c r="K382" s="327">
        <v>74.14</v>
      </c>
      <c r="L382" s="327">
        <v>0</v>
      </c>
      <c r="M382" s="327">
        <v>0</v>
      </c>
    </row>
    <row r="383" spans="1:13" ht="20.100000000000001" customHeight="1" x14ac:dyDescent="0.25">
      <c r="A383" s="444"/>
      <c r="B383" s="444"/>
      <c r="C383" s="444"/>
      <c r="D383" s="444"/>
      <c r="E383" s="257" t="s">
        <v>342</v>
      </c>
      <c r="F383" s="353" t="s">
        <v>285</v>
      </c>
      <c r="G383" s="353" t="s">
        <v>285</v>
      </c>
      <c r="H383" s="347" t="s">
        <v>56</v>
      </c>
      <c r="I383" s="353" t="s">
        <v>285</v>
      </c>
      <c r="J383" s="353" t="s">
        <v>285</v>
      </c>
      <c r="K383" s="353" t="s">
        <v>285</v>
      </c>
      <c r="L383" s="353" t="s">
        <v>285</v>
      </c>
      <c r="M383" s="353" t="s">
        <v>285</v>
      </c>
    </row>
    <row r="384" spans="1:13" ht="20.100000000000001" customHeight="1" x14ac:dyDescent="0.25">
      <c r="A384" s="444"/>
      <c r="B384" s="444"/>
      <c r="C384" s="444"/>
      <c r="D384" s="444"/>
      <c r="E384" s="257" t="s">
        <v>334</v>
      </c>
      <c r="F384" s="353" t="s">
        <v>285</v>
      </c>
      <c r="G384" s="353" t="s">
        <v>285</v>
      </c>
      <c r="H384" s="347" t="s">
        <v>55</v>
      </c>
      <c r="I384" s="353" t="s">
        <v>285</v>
      </c>
      <c r="J384" s="353" t="s">
        <v>285</v>
      </c>
      <c r="K384" s="353" t="s">
        <v>285</v>
      </c>
      <c r="L384" s="353" t="s">
        <v>285</v>
      </c>
      <c r="M384" s="353" t="s">
        <v>285</v>
      </c>
    </row>
    <row r="385" spans="1:38" ht="20.100000000000001" customHeight="1" x14ac:dyDescent="0.25">
      <c r="A385" s="445"/>
      <c r="B385" s="445"/>
      <c r="C385" s="445"/>
      <c r="D385" s="445"/>
      <c r="E385" s="257" t="s">
        <v>32</v>
      </c>
      <c r="F385" s="353" t="s">
        <v>285</v>
      </c>
      <c r="G385" s="353" t="s">
        <v>285</v>
      </c>
      <c r="H385" s="347" t="s">
        <v>225</v>
      </c>
      <c r="I385" s="353" t="s">
        <v>285</v>
      </c>
      <c r="J385" s="353" t="s">
        <v>285</v>
      </c>
      <c r="K385" s="353" t="s">
        <v>285</v>
      </c>
      <c r="L385" s="353" t="s">
        <v>285</v>
      </c>
      <c r="M385" s="353" t="s">
        <v>285</v>
      </c>
    </row>
    <row r="386" spans="1:38" ht="50.1" customHeight="1" x14ac:dyDescent="0.25">
      <c r="A386" s="433" t="s">
        <v>28</v>
      </c>
      <c r="B386" s="433" t="s">
        <v>21</v>
      </c>
      <c r="C386" s="433" t="s">
        <v>52</v>
      </c>
      <c r="D386" s="433" t="s">
        <v>36</v>
      </c>
      <c r="E386" s="115" t="s">
        <v>573</v>
      </c>
      <c r="F386" s="95" t="s">
        <v>35</v>
      </c>
      <c r="G386" s="95" t="s">
        <v>25</v>
      </c>
      <c r="H386" s="95">
        <v>1</v>
      </c>
      <c r="I386" s="95">
        <v>0</v>
      </c>
      <c r="J386" s="95">
        <v>0</v>
      </c>
      <c r="K386" s="327">
        <v>344.7</v>
      </c>
      <c r="L386" s="327">
        <v>0</v>
      </c>
      <c r="M386" s="327">
        <v>0</v>
      </c>
    </row>
    <row r="387" spans="1:38" ht="20.100000000000001" customHeight="1" x14ac:dyDescent="0.25">
      <c r="A387" s="444"/>
      <c r="B387" s="444"/>
      <c r="C387" s="444"/>
      <c r="D387" s="444"/>
      <c r="E387" s="257" t="s">
        <v>342</v>
      </c>
      <c r="F387" s="353" t="s">
        <v>285</v>
      </c>
      <c r="G387" s="353" t="s">
        <v>285</v>
      </c>
      <c r="H387" s="347" t="s">
        <v>226</v>
      </c>
      <c r="I387" s="353" t="s">
        <v>285</v>
      </c>
      <c r="J387" s="353" t="s">
        <v>285</v>
      </c>
      <c r="K387" s="353" t="s">
        <v>285</v>
      </c>
      <c r="L387" s="353" t="s">
        <v>285</v>
      </c>
      <c r="M387" s="353" t="s">
        <v>285</v>
      </c>
    </row>
    <row r="388" spans="1:38" ht="20.100000000000001" customHeight="1" x14ac:dyDescent="0.25">
      <c r="A388" s="444"/>
      <c r="B388" s="444"/>
      <c r="C388" s="444"/>
      <c r="D388" s="444"/>
      <c r="E388" s="257" t="s">
        <v>334</v>
      </c>
      <c r="F388" s="353" t="s">
        <v>285</v>
      </c>
      <c r="G388" s="353" t="s">
        <v>285</v>
      </c>
      <c r="H388" s="347" t="s">
        <v>39</v>
      </c>
      <c r="I388" s="353" t="s">
        <v>285</v>
      </c>
      <c r="J388" s="353" t="s">
        <v>285</v>
      </c>
      <c r="K388" s="353" t="s">
        <v>285</v>
      </c>
      <c r="L388" s="353" t="s">
        <v>285</v>
      </c>
      <c r="M388" s="353" t="s">
        <v>285</v>
      </c>
    </row>
    <row r="389" spans="1:38" ht="20.100000000000001" customHeight="1" x14ac:dyDescent="0.25">
      <c r="A389" s="445"/>
      <c r="B389" s="445"/>
      <c r="C389" s="445"/>
      <c r="D389" s="445"/>
      <c r="E389" s="257" t="s">
        <v>32</v>
      </c>
      <c r="F389" s="353" t="s">
        <v>285</v>
      </c>
      <c r="G389" s="353" t="s">
        <v>285</v>
      </c>
      <c r="H389" s="347" t="s">
        <v>39</v>
      </c>
      <c r="I389" s="353" t="s">
        <v>285</v>
      </c>
      <c r="J389" s="353" t="s">
        <v>285</v>
      </c>
      <c r="K389" s="353" t="s">
        <v>285</v>
      </c>
      <c r="L389" s="353" t="s">
        <v>285</v>
      </c>
      <c r="M389" s="353" t="s">
        <v>285</v>
      </c>
    </row>
    <row r="390" spans="1:38" ht="74.25" customHeight="1" x14ac:dyDescent="0.25">
      <c r="A390" s="433" t="s">
        <v>28</v>
      </c>
      <c r="B390" s="433" t="s">
        <v>21</v>
      </c>
      <c r="C390" s="433" t="s">
        <v>52</v>
      </c>
      <c r="D390" s="433" t="s">
        <v>36</v>
      </c>
      <c r="E390" s="115" t="s">
        <v>418</v>
      </c>
      <c r="F390" s="95" t="s">
        <v>35</v>
      </c>
      <c r="G390" s="95" t="s">
        <v>25</v>
      </c>
      <c r="H390" s="95">
        <v>1</v>
      </c>
      <c r="I390" s="95">
        <v>0</v>
      </c>
      <c r="J390" s="95">
        <v>0</v>
      </c>
      <c r="K390" s="327">
        <v>5.99</v>
      </c>
      <c r="L390" s="327">
        <v>0</v>
      </c>
      <c r="M390" s="327">
        <v>0</v>
      </c>
    </row>
    <row r="391" spans="1:38" ht="20.100000000000001" customHeight="1" x14ac:dyDescent="0.25">
      <c r="A391" s="444"/>
      <c r="B391" s="444"/>
      <c r="C391" s="444"/>
      <c r="D391" s="444"/>
      <c r="E391" s="90" t="s">
        <v>342</v>
      </c>
      <c r="F391" s="353" t="s">
        <v>285</v>
      </c>
      <c r="G391" s="353" t="s">
        <v>285</v>
      </c>
      <c r="H391" s="347" t="s">
        <v>62</v>
      </c>
      <c r="I391" s="353" t="s">
        <v>285</v>
      </c>
      <c r="J391" s="353" t="s">
        <v>285</v>
      </c>
      <c r="K391" s="353" t="s">
        <v>285</v>
      </c>
      <c r="L391" s="353" t="s">
        <v>285</v>
      </c>
      <c r="M391" s="353" t="s">
        <v>285</v>
      </c>
    </row>
    <row r="392" spans="1:38" ht="20.100000000000001" customHeight="1" x14ac:dyDescent="0.25">
      <c r="A392" s="444"/>
      <c r="B392" s="444"/>
      <c r="C392" s="444"/>
      <c r="D392" s="444"/>
      <c r="E392" s="90" t="s">
        <v>334</v>
      </c>
      <c r="F392" s="353" t="s">
        <v>285</v>
      </c>
      <c r="G392" s="353" t="s">
        <v>285</v>
      </c>
      <c r="H392" s="347" t="s">
        <v>226</v>
      </c>
      <c r="I392" s="353" t="s">
        <v>285</v>
      </c>
      <c r="J392" s="353" t="s">
        <v>285</v>
      </c>
      <c r="K392" s="353" t="s">
        <v>285</v>
      </c>
      <c r="L392" s="353" t="s">
        <v>285</v>
      </c>
      <c r="M392" s="353" t="s">
        <v>285</v>
      </c>
    </row>
    <row r="393" spans="1:38" ht="20.100000000000001" customHeight="1" x14ac:dyDescent="0.25">
      <c r="A393" s="445"/>
      <c r="B393" s="445"/>
      <c r="C393" s="445"/>
      <c r="D393" s="445"/>
      <c r="E393" s="90" t="s">
        <v>32</v>
      </c>
      <c r="F393" s="353" t="s">
        <v>285</v>
      </c>
      <c r="G393" s="353" t="s">
        <v>285</v>
      </c>
      <c r="H393" s="347" t="s">
        <v>226</v>
      </c>
      <c r="I393" s="353" t="s">
        <v>285</v>
      </c>
      <c r="J393" s="353" t="s">
        <v>285</v>
      </c>
      <c r="K393" s="353" t="s">
        <v>285</v>
      </c>
      <c r="L393" s="353" t="s">
        <v>285</v>
      </c>
      <c r="M393" s="353" t="s">
        <v>285</v>
      </c>
    </row>
    <row r="394" spans="1:38" ht="89.25" customHeight="1" x14ac:dyDescent="0.25">
      <c r="A394" s="439" t="s">
        <v>28</v>
      </c>
      <c r="B394" s="439" t="s">
        <v>21</v>
      </c>
      <c r="C394" s="439" t="s">
        <v>52</v>
      </c>
      <c r="D394" s="439" t="s">
        <v>36</v>
      </c>
      <c r="E394" s="115" t="s">
        <v>574</v>
      </c>
      <c r="F394" s="95" t="s">
        <v>35</v>
      </c>
      <c r="G394" s="95" t="s">
        <v>25</v>
      </c>
      <c r="H394" s="95">
        <v>1</v>
      </c>
      <c r="I394" s="95">
        <v>0</v>
      </c>
      <c r="J394" s="95">
        <v>0</v>
      </c>
      <c r="K394" s="327">
        <v>41</v>
      </c>
      <c r="L394" s="327">
        <v>0</v>
      </c>
      <c r="M394" s="327">
        <v>0</v>
      </c>
    </row>
    <row r="395" spans="1:38" ht="20.100000000000001" customHeight="1" x14ac:dyDescent="0.25">
      <c r="A395" s="466"/>
      <c r="B395" s="466"/>
      <c r="C395" s="466"/>
      <c r="D395" s="466"/>
      <c r="E395" s="90" t="s">
        <v>334</v>
      </c>
      <c r="F395" s="353" t="s">
        <v>285</v>
      </c>
      <c r="G395" s="353" t="s">
        <v>285</v>
      </c>
      <c r="H395" s="347" t="s">
        <v>39</v>
      </c>
      <c r="I395" s="353" t="s">
        <v>285</v>
      </c>
      <c r="J395" s="353" t="s">
        <v>285</v>
      </c>
      <c r="K395" s="353" t="s">
        <v>285</v>
      </c>
      <c r="L395" s="353" t="s">
        <v>285</v>
      </c>
      <c r="M395" s="353" t="s">
        <v>285</v>
      </c>
    </row>
    <row r="396" spans="1:38" ht="20.100000000000001" customHeight="1" x14ac:dyDescent="0.25">
      <c r="A396" s="467"/>
      <c r="B396" s="467"/>
      <c r="C396" s="467"/>
      <c r="D396" s="467"/>
      <c r="E396" s="90" t="s">
        <v>32</v>
      </c>
      <c r="F396" s="353" t="s">
        <v>285</v>
      </c>
      <c r="G396" s="353" t="s">
        <v>285</v>
      </c>
      <c r="H396" s="347" t="s">
        <v>39</v>
      </c>
      <c r="I396" s="353" t="s">
        <v>285</v>
      </c>
      <c r="J396" s="353" t="s">
        <v>285</v>
      </c>
      <c r="K396" s="353" t="s">
        <v>285</v>
      </c>
      <c r="L396" s="353" t="s">
        <v>285</v>
      </c>
      <c r="M396" s="353" t="s">
        <v>285</v>
      </c>
    </row>
    <row r="397" spans="1:38" ht="73.5" customHeight="1" x14ac:dyDescent="0.25">
      <c r="A397" s="439" t="s">
        <v>28</v>
      </c>
      <c r="B397" s="439" t="s">
        <v>21</v>
      </c>
      <c r="C397" s="439" t="s">
        <v>52</v>
      </c>
      <c r="D397" s="439" t="s">
        <v>36</v>
      </c>
      <c r="E397" s="115" t="s">
        <v>575</v>
      </c>
      <c r="F397" s="95" t="s">
        <v>35</v>
      </c>
      <c r="G397" s="95" t="s">
        <v>25</v>
      </c>
      <c r="H397" s="95">
        <v>1</v>
      </c>
      <c r="I397" s="95">
        <v>0</v>
      </c>
      <c r="J397" s="95">
        <v>0</v>
      </c>
      <c r="K397" s="327">
        <v>674.9</v>
      </c>
      <c r="L397" s="327">
        <v>0</v>
      </c>
      <c r="M397" s="327">
        <v>0</v>
      </c>
    </row>
    <row r="398" spans="1:38" ht="20.100000000000001" customHeight="1" x14ac:dyDescent="0.25">
      <c r="A398" s="466"/>
      <c r="B398" s="466"/>
      <c r="C398" s="466"/>
      <c r="D398" s="466"/>
      <c r="E398" s="90" t="s">
        <v>334</v>
      </c>
      <c r="F398" s="353" t="s">
        <v>285</v>
      </c>
      <c r="G398" s="353" t="s">
        <v>285</v>
      </c>
      <c r="H398" s="347" t="s">
        <v>226</v>
      </c>
      <c r="I398" s="353" t="s">
        <v>285</v>
      </c>
      <c r="J398" s="353" t="s">
        <v>285</v>
      </c>
      <c r="K398" s="353" t="s">
        <v>285</v>
      </c>
      <c r="L398" s="353" t="s">
        <v>285</v>
      </c>
      <c r="M398" s="353" t="s">
        <v>285</v>
      </c>
    </row>
    <row r="399" spans="1:38" ht="20.100000000000001" customHeight="1" x14ac:dyDescent="0.25">
      <c r="A399" s="467"/>
      <c r="B399" s="467"/>
      <c r="C399" s="467"/>
      <c r="D399" s="467"/>
      <c r="E399" s="90" t="s">
        <v>32</v>
      </c>
      <c r="F399" s="353" t="s">
        <v>285</v>
      </c>
      <c r="G399" s="353" t="s">
        <v>285</v>
      </c>
      <c r="H399" s="347" t="s">
        <v>226</v>
      </c>
      <c r="I399" s="353" t="s">
        <v>285</v>
      </c>
      <c r="J399" s="353" t="s">
        <v>285</v>
      </c>
      <c r="K399" s="353" t="s">
        <v>285</v>
      </c>
      <c r="L399" s="353" t="s">
        <v>285</v>
      </c>
      <c r="M399" s="353" t="s">
        <v>285</v>
      </c>
    </row>
    <row r="400" spans="1:38" s="367" customFormat="1" ht="63" customHeight="1" x14ac:dyDescent="0.25">
      <c r="A400" s="439" t="s">
        <v>28</v>
      </c>
      <c r="B400" s="439" t="s">
        <v>21</v>
      </c>
      <c r="C400" s="439" t="s">
        <v>52</v>
      </c>
      <c r="D400" s="439" t="s">
        <v>36</v>
      </c>
      <c r="E400" s="115" t="s">
        <v>675</v>
      </c>
      <c r="F400" s="95" t="s">
        <v>35</v>
      </c>
      <c r="G400" s="95" t="s">
        <v>25</v>
      </c>
      <c r="H400" s="95">
        <v>1</v>
      </c>
      <c r="I400" s="95">
        <v>0</v>
      </c>
      <c r="J400" s="95">
        <v>0</v>
      </c>
      <c r="K400" s="327">
        <v>396.01</v>
      </c>
      <c r="L400" s="327">
        <v>0</v>
      </c>
      <c r="M400" s="327">
        <v>0</v>
      </c>
      <c r="N400" s="365"/>
      <c r="O400" s="366"/>
      <c r="P400" s="366"/>
      <c r="Q400" s="366"/>
      <c r="R400" s="366"/>
      <c r="S400" s="366"/>
      <c r="T400" s="366"/>
      <c r="U400" s="366"/>
      <c r="V400" s="366"/>
      <c r="W400" s="366"/>
      <c r="X400" s="366"/>
      <c r="Y400" s="366"/>
      <c r="Z400" s="366"/>
      <c r="AA400" s="366"/>
      <c r="AB400" s="366"/>
      <c r="AC400" s="366"/>
      <c r="AD400" s="366"/>
      <c r="AE400" s="366"/>
      <c r="AF400" s="366"/>
      <c r="AG400" s="366"/>
      <c r="AH400" s="366"/>
      <c r="AI400" s="366"/>
      <c r="AJ400" s="366"/>
      <c r="AK400" s="366"/>
      <c r="AL400" s="366"/>
    </row>
    <row r="401" spans="1:38" s="367" customFormat="1" ht="20.100000000000001" customHeight="1" x14ac:dyDescent="0.25">
      <c r="A401" s="466"/>
      <c r="B401" s="466"/>
      <c r="C401" s="466"/>
      <c r="D401" s="466"/>
      <c r="E401" s="90" t="s">
        <v>334</v>
      </c>
      <c r="F401" s="263" t="s">
        <v>285</v>
      </c>
      <c r="G401" s="263" t="s">
        <v>285</v>
      </c>
      <c r="H401" s="347" t="s">
        <v>226</v>
      </c>
      <c r="I401" s="263" t="s">
        <v>285</v>
      </c>
      <c r="J401" s="263" t="s">
        <v>285</v>
      </c>
      <c r="K401" s="263" t="s">
        <v>285</v>
      </c>
      <c r="L401" s="263" t="s">
        <v>285</v>
      </c>
      <c r="M401" s="263" t="s">
        <v>285</v>
      </c>
      <c r="N401" s="365"/>
      <c r="O401" s="366"/>
      <c r="P401" s="366"/>
      <c r="Q401" s="366"/>
      <c r="R401" s="366"/>
      <c r="S401" s="366"/>
      <c r="T401" s="366"/>
      <c r="U401" s="366"/>
      <c r="V401" s="366"/>
      <c r="W401" s="366"/>
      <c r="X401" s="366"/>
      <c r="Y401" s="366"/>
      <c r="Z401" s="366"/>
      <c r="AA401" s="366"/>
      <c r="AB401" s="366"/>
      <c r="AC401" s="366"/>
      <c r="AD401" s="366"/>
      <c r="AE401" s="366"/>
      <c r="AF401" s="366"/>
      <c r="AG401" s="366"/>
      <c r="AH401" s="366"/>
      <c r="AI401" s="366"/>
      <c r="AJ401" s="366"/>
      <c r="AK401" s="366"/>
      <c r="AL401" s="366"/>
    </row>
    <row r="402" spans="1:38" s="367" customFormat="1" ht="20.100000000000001" customHeight="1" x14ac:dyDescent="0.25">
      <c r="A402" s="467"/>
      <c r="B402" s="467"/>
      <c r="C402" s="467"/>
      <c r="D402" s="467"/>
      <c r="E402" s="90" t="s">
        <v>32</v>
      </c>
      <c r="F402" s="263" t="s">
        <v>285</v>
      </c>
      <c r="G402" s="263" t="s">
        <v>285</v>
      </c>
      <c r="H402" s="347" t="s">
        <v>226</v>
      </c>
      <c r="I402" s="263" t="s">
        <v>285</v>
      </c>
      <c r="J402" s="263" t="s">
        <v>285</v>
      </c>
      <c r="K402" s="263" t="s">
        <v>285</v>
      </c>
      <c r="L402" s="263" t="s">
        <v>285</v>
      </c>
      <c r="M402" s="263" t="s">
        <v>285</v>
      </c>
      <c r="N402" s="365"/>
      <c r="O402" s="366"/>
      <c r="P402" s="366"/>
      <c r="Q402" s="366"/>
      <c r="R402" s="366"/>
      <c r="S402" s="366"/>
      <c r="T402" s="366"/>
      <c r="U402" s="366"/>
      <c r="V402" s="366"/>
      <c r="W402" s="366"/>
      <c r="X402" s="366"/>
      <c r="Y402" s="366"/>
      <c r="Z402" s="366"/>
      <c r="AA402" s="366"/>
      <c r="AB402" s="366"/>
      <c r="AC402" s="366"/>
      <c r="AD402" s="366"/>
      <c r="AE402" s="366"/>
      <c r="AF402" s="366"/>
      <c r="AG402" s="366"/>
      <c r="AH402" s="366"/>
      <c r="AI402" s="366"/>
      <c r="AJ402" s="366"/>
      <c r="AK402" s="366"/>
      <c r="AL402" s="366"/>
    </row>
    <row r="403" spans="1:38" ht="40.5" customHeight="1" x14ac:dyDescent="0.25">
      <c r="A403" s="439" t="s">
        <v>28</v>
      </c>
      <c r="B403" s="439" t="s">
        <v>21</v>
      </c>
      <c r="C403" s="439" t="s">
        <v>52</v>
      </c>
      <c r="D403" s="439" t="s">
        <v>36</v>
      </c>
      <c r="E403" s="115" t="s">
        <v>687</v>
      </c>
      <c r="F403" s="95" t="s">
        <v>35</v>
      </c>
      <c r="G403" s="95" t="s">
        <v>25</v>
      </c>
      <c r="H403" s="95">
        <v>1</v>
      </c>
      <c r="I403" s="95">
        <v>0</v>
      </c>
      <c r="J403" s="95">
        <v>0</v>
      </c>
      <c r="K403" s="327">
        <f>2549.85+425.72</f>
        <v>2975.5699999999997</v>
      </c>
      <c r="L403" s="327">
        <v>0</v>
      </c>
      <c r="M403" s="327">
        <v>0</v>
      </c>
    </row>
    <row r="404" spans="1:38" ht="27" customHeight="1" x14ac:dyDescent="0.25">
      <c r="A404" s="466"/>
      <c r="B404" s="466"/>
      <c r="C404" s="466"/>
      <c r="D404" s="466"/>
      <c r="E404" s="257" t="s">
        <v>342</v>
      </c>
      <c r="F404" s="348"/>
      <c r="G404" s="348"/>
      <c r="H404" s="348" t="s">
        <v>225</v>
      </c>
      <c r="I404" s="348"/>
      <c r="J404" s="348"/>
      <c r="K404" s="356"/>
      <c r="L404" s="356"/>
      <c r="M404" s="356"/>
    </row>
    <row r="405" spans="1:38" ht="20.100000000000001" customHeight="1" x14ac:dyDescent="0.25">
      <c r="A405" s="466"/>
      <c r="B405" s="466"/>
      <c r="C405" s="466"/>
      <c r="D405" s="466"/>
      <c r="E405" s="90" t="s">
        <v>334</v>
      </c>
      <c r="F405" s="353" t="s">
        <v>285</v>
      </c>
      <c r="G405" s="353" t="s">
        <v>285</v>
      </c>
      <c r="H405" s="347" t="s">
        <v>226</v>
      </c>
      <c r="I405" s="353" t="s">
        <v>285</v>
      </c>
      <c r="J405" s="353" t="s">
        <v>285</v>
      </c>
      <c r="K405" s="353" t="s">
        <v>285</v>
      </c>
      <c r="L405" s="353" t="s">
        <v>285</v>
      </c>
      <c r="M405" s="353" t="s">
        <v>285</v>
      </c>
    </row>
    <row r="406" spans="1:38" ht="20.100000000000001" customHeight="1" x14ac:dyDescent="0.25">
      <c r="A406" s="467"/>
      <c r="B406" s="467"/>
      <c r="C406" s="467"/>
      <c r="D406" s="467"/>
      <c r="E406" s="90" t="s">
        <v>32</v>
      </c>
      <c r="F406" s="353" t="s">
        <v>285</v>
      </c>
      <c r="G406" s="353" t="s">
        <v>285</v>
      </c>
      <c r="H406" s="347" t="s">
        <v>39</v>
      </c>
      <c r="I406" s="353" t="s">
        <v>285</v>
      </c>
      <c r="J406" s="353" t="s">
        <v>285</v>
      </c>
      <c r="K406" s="353" t="s">
        <v>285</v>
      </c>
      <c r="L406" s="353" t="s">
        <v>285</v>
      </c>
      <c r="M406" s="353" t="s">
        <v>285</v>
      </c>
    </row>
    <row r="407" spans="1:38" ht="50.1" customHeight="1" x14ac:dyDescent="0.25">
      <c r="A407" s="137" t="s">
        <v>19</v>
      </c>
      <c r="B407" s="137" t="s">
        <v>19</v>
      </c>
      <c r="C407" s="137" t="s">
        <v>19</v>
      </c>
      <c r="D407" s="137" t="s">
        <v>19</v>
      </c>
      <c r="E407" s="138" t="s">
        <v>417</v>
      </c>
      <c r="F407" s="137" t="s">
        <v>560</v>
      </c>
      <c r="G407" s="137" t="s">
        <v>25</v>
      </c>
      <c r="H407" s="205">
        <f>H408</f>
        <v>33</v>
      </c>
      <c r="I407" s="205">
        <f t="shared" ref="I407:J407" si="11">I408</f>
        <v>0</v>
      </c>
      <c r="J407" s="205">
        <f t="shared" si="11"/>
        <v>0</v>
      </c>
      <c r="K407" s="139">
        <f>K408</f>
        <v>246.56</v>
      </c>
      <c r="L407" s="139">
        <f t="shared" ref="L407:M407" si="12">L408</f>
        <v>0</v>
      </c>
      <c r="M407" s="139">
        <f t="shared" si="12"/>
        <v>0</v>
      </c>
    </row>
    <row r="408" spans="1:38" ht="50.1" customHeight="1" x14ac:dyDescent="0.25">
      <c r="A408" s="433" t="s">
        <v>28</v>
      </c>
      <c r="B408" s="433" t="s">
        <v>21</v>
      </c>
      <c r="C408" s="433" t="s">
        <v>52</v>
      </c>
      <c r="D408" s="433" t="s">
        <v>36</v>
      </c>
      <c r="E408" s="115" t="s">
        <v>416</v>
      </c>
      <c r="F408" s="95" t="s">
        <v>560</v>
      </c>
      <c r="G408" s="95" t="s">
        <v>25</v>
      </c>
      <c r="H408" s="95">
        <v>33</v>
      </c>
      <c r="I408" s="95">
        <v>0</v>
      </c>
      <c r="J408" s="95">
        <v>0</v>
      </c>
      <c r="K408" s="327">
        <v>246.56</v>
      </c>
      <c r="L408" s="327">
        <v>0</v>
      </c>
      <c r="M408" s="327">
        <v>0</v>
      </c>
    </row>
    <row r="409" spans="1:38" ht="20.100000000000001" customHeight="1" x14ac:dyDescent="0.25">
      <c r="A409" s="444"/>
      <c r="B409" s="444"/>
      <c r="C409" s="444"/>
      <c r="D409" s="444"/>
      <c r="E409" s="257" t="s">
        <v>342</v>
      </c>
      <c r="F409" s="353" t="s">
        <v>285</v>
      </c>
      <c r="G409" s="353" t="s">
        <v>285</v>
      </c>
      <c r="H409" s="347" t="s">
        <v>64</v>
      </c>
      <c r="I409" s="353" t="s">
        <v>285</v>
      </c>
      <c r="J409" s="353" t="s">
        <v>285</v>
      </c>
      <c r="K409" s="353" t="s">
        <v>285</v>
      </c>
      <c r="L409" s="353" t="s">
        <v>285</v>
      </c>
      <c r="M409" s="353" t="s">
        <v>285</v>
      </c>
    </row>
    <row r="410" spans="1:38" ht="20.100000000000001" customHeight="1" x14ac:dyDescent="0.25">
      <c r="A410" s="444"/>
      <c r="B410" s="444"/>
      <c r="C410" s="444"/>
      <c r="D410" s="444"/>
      <c r="E410" s="257" t="s">
        <v>334</v>
      </c>
      <c r="F410" s="353" t="s">
        <v>285</v>
      </c>
      <c r="G410" s="353" t="s">
        <v>285</v>
      </c>
      <c r="H410" s="347" t="s">
        <v>39</v>
      </c>
      <c r="I410" s="353" t="s">
        <v>285</v>
      </c>
      <c r="J410" s="353" t="s">
        <v>285</v>
      </c>
      <c r="K410" s="353" t="s">
        <v>285</v>
      </c>
      <c r="L410" s="353" t="s">
        <v>285</v>
      </c>
      <c r="M410" s="353" t="s">
        <v>285</v>
      </c>
    </row>
    <row r="411" spans="1:38" ht="20.100000000000001" customHeight="1" x14ac:dyDescent="0.25">
      <c r="A411" s="445"/>
      <c r="B411" s="445"/>
      <c r="C411" s="445"/>
      <c r="D411" s="445"/>
      <c r="E411" s="257" t="s">
        <v>32</v>
      </c>
      <c r="F411" s="353" t="s">
        <v>285</v>
      </c>
      <c r="G411" s="353" t="s">
        <v>285</v>
      </c>
      <c r="H411" s="347" t="s">
        <v>39</v>
      </c>
      <c r="I411" s="353" t="s">
        <v>285</v>
      </c>
      <c r="J411" s="353" t="s">
        <v>285</v>
      </c>
      <c r="K411" s="353" t="s">
        <v>285</v>
      </c>
      <c r="L411" s="353" t="s">
        <v>285</v>
      </c>
      <c r="M411" s="353" t="s">
        <v>285</v>
      </c>
    </row>
    <row r="412" spans="1:38" ht="50.1" customHeight="1" x14ac:dyDescent="0.25">
      <c r="A412" s="345">
        <v>1</v>
      </c>
      <c r="B412" s="346" t="s">
        <v>21</v>
      </c>
      <c r="C412" s="345">
        <v>85722</v>
      </c>
      <c r="D412" s="345" t="s">
        <v>19</v>
      </c>
      <c r="E412" s="206" t="s">
        <v>266</v>
      </c>
      <c r="F412" s="346" t="s">
        <v>24</v>
      </c>
      <c r="G412" s="329" t="s">
        <v>25</v>
      </c>
      <c r="H412" s="329">
        <f>H420</f>
        <v>0</v>
      </c>
      <c r="I412" s="345">
        <f>I420</f>
        <v>1</v>
      </c>
      <c r="J412" s="345">
        <v>1</v>
      </c>
      <c r="K412" s="344">
        <f>K413+K420</f>
        <v>211394</v>
      </c>
      <c r="L412" s="344">
        <f t="shared" ref="L412:M412" si="13">L413+L420</f>
        <v>293405.77</v>
      </c>
      <c r="M412" s="344">
        <f t="shared" si="13"/>
        <v>140000</v>
      </c>
    </row>
    <row r="413" spans="1:38" ht="39.950000000000003" customHeight="1" x14ac:dyDescent="0.25">
      <c r="A413" s="474">
        <v>1</v>
      </c>
      <c r="B413" s="477" t="s">
        <v>21</v>
      </c>
      <c r="C413" s="478">
        <v>85722</v>
      </c>
      <c r="D413" s="478" t="s">
        <v>267</v>
      </c>
      <c r="E413" s="115" t="s">
        <v>427</v>
      </c>
      <c r="F413" s="96" t="s">
        <v>24</v>
      </c>
      <c r="G413" s="95" t="s">
        <v>25</v>
      </c>
      <c r="H413" s="95">
        <v>0</v>
      </c>
      <c r="I413" s="95">
        <v>0</v>
      </c>
      <c r="J413" s="95">
        <v>1</v>
      </c>
      <c r="K413" s="327">
        <v>164334</v>
      </c>
      <c r="L413" s="327">
        <v>140000</v>
      </c>
      <c r="M413" s="327">
        <v>140000</v>
      </c>
    </row>
    <row r="414" spans="1:38" ht="34.5" customHeight="1" x14ac:dyDescent="0.25">
      <c r="A414" s="475"/>
      <c r="B414" s="477"/>
      <c r="C414" s="478"/>
      <c r="D414" s="478"/>
      <c r="E414" s="90" t="s">
        <v>428</v>
      </c>
      <c r="F414" s="353" t="s">
        <v>285</v>
      </c>
      <c r="G414" s="353" t="s">
        <v>285</v>
      </c>
      <c r="H414" s="348" t="s">
        <v>227</v>
      </c>
      <c r="I414" s="353" t="s">
        <v>285</v>
      </c>
      <c r="J414" s="353" t="s">
        <v>285</v>
      </c>
      <c r="K414" s="353" t="s">
        <v>285</v>
      </c>
      <c r="L414" s="353" t="s">
        <v>285</v>
      </c>
      <c r="M414" s="353" t="s">
        <v>285</v>
      </c>
    </row>
    <row r="415" spans="1:38" ht="20.100000000000001" customHeight="1" x14ac:dyDescent="0.25">
      <c r="A415" s="475"/>
      <c r="B415" s="477"/>
      <c r="C415" s="478"/>
      <c r="D415" s="478"/>
      <c r="E415" s="90" t="s">
        <v>334</v>
      </c>
      <c r="F415" s="353" t="s">
        <v>285</v>
      </c>
      <c r="G415" s="353" t="s">
        <v>285</v>
      </c>
      <c r="H415" s="348" t="s">
        <v>268</v>
      </c>
      <c r="I415" s="353" t="s">
        <v>285</v>
      </c>
      <c r="J415" s="353" t="s">
        <v>285</v>
      </c>
      <c r="K415" s="353" t="s">
        <v>285</v>
      </c>
      <c r="L415" s="353" t="s">
        <v>285</v>
      </c>
      <c r="M415" s="353" t="s">
        <v>285</v>
      </c>
    </row>
    <row r="416" spans="1:38" ht="20.100000000000001" customHeight="1" x14ac:dyDescent="0.25">
      <c r="A416" s="475"/>
      <c r="B416" s="477"/>
      <c r="C416" s="478"/>
      <c r="D416" s="478"/>
      <c r="E416" s="90" t="s">
        <v>32</v>
      </c>
      <c r="F416" s="353" t="s">
        <v>285</v>
      </c>
      <c r="G416" s="353" t="s">
        <v>285</v>
      </c>
      <c r="H416" s="348" t="s">
        <v>268</v>
      </c>
      <c r="I416" s="353" t="s">
        <v>285</v>
      </c>
      <c r="J416" s="353" t="s">
        <v>285</v>
      </c>
      <c r="K416" s="353" t="s">
        <v>285</v>
      </c>
      <c r="L416" s="353" t="s">
        <v>285</v>
      </c>
      <c r="M416" s="353" t="s">
        <v>285</v>
      </c>
    </row>
    <row r="417" spans="1:13" x14ac:dyDescent="0.25">
      <c r="A417" s="475"/>
      <c r="B417" s="477"/>
      <c r="C417" s="478"/>
      <c r="D417" s="478"/>
      <c r="E417" s="90" t="s">
        <v>429</v>
      </c>
      <c r="F417" s="353" t="s">
        <v>285</v>
      </c>
      <c r="G417" s="353" t="s">
        <v>285</v>
      </c>
      <c r="H417" s="348" t="s">
        <v>19</v>
      </c>
      <c r="I417" s="341" t="s">
        <v>69</v>
      </c>
      <c r="J417" s="341" t="s">
        <v>19</v>
      </c>
      <c r="K417" s="132" t="s">
        <v>19</v>
      </c>
      <c r="L417" s="132" t="s">
        <v>19</v>
      </c>
      <c r="M417" s="132" t="s">
        <v>19</v>
      </c>
    </row>
    <row r="418" spans="1:13" x14ac:dyDescent="0.25">
      <c r="A418" s="475"/>
      <c r="B418" s="477"/>
      <c r="C418" s="478"/>
      <c r="D418" s="478"/>
      <c r="E418" s="90" t="s">
        <v>334</v>
      </c>
      <c r="F418" s="353" t="s">
        <v>285</v>
      </c>
      <c r="G418" s="353" t="s">
        <v>285</v>
      </c>
      <c r="H418" s="348" t="s">
        <v>19</v>
      </c>
      <c r="I418" s="341" t="s">
        <v>269</v>
      </c>
      <c r="J418" s="341" t="s">
        <v>430</v>
      </c>
      <c r="K418" s="132" t="s">
        <v>19</v>
      </c>
      <c r="L418" s="132" t="s">
        <v>19</v>
      </c>
      <c r="M418" s="132" t="s">
        <v>19</v>
      </c>
    </row>
    <row r="419" spans="1:13" x14ac:dyDescent="0.25">
      <c r="A419" s="475"/>
      <c r="B419" s="477"/>
      <c r="C419" s="478"/>
      <c r="D419" s="478"/>
      <c r="E419" s="90" t="s">
        <v>32</v>
      </c>
      <c r="F419" s="353" t="s">
        <v>285</v>
      </c>
      <c r="G419" s="353" t="s">
        <v>285</v>
      </c>
      <c r="H419" s="258" t="s">
        <v>19</v>
      </c>
      <c r="I419" s="341" t="s">
        <v>269</v>
      </c>
      <c r="J419" s="341" t="s">
        <v>430</v>
      </c>
      <c r="K419" s="250" t="s">
        <v>19</v>
      </c>
      <c r="L419" s="250" t="s">
        <v>19</v>
      </c>
      <c r="M419" s="250" t="s">
        <v>19</v>
      </c>
    </row>
    <row r="420" spans="1:13" ht="78.75" x14ac:dyDescent="0.25">
      <c r="A420" s="475"/>
      <c r="B420" s="477"/>
      <c r="C420" s="478"/>
      <c r="D420" s="478"/>
      <c r="E420" s="115" t="s">
        <v>431</v>
      </c>
      <c r="F420" s="96" t="s">
        <v>24</v>
      </c>
      <c r="G420" s="95" t="s">
        <v>25</v>
      </c>
      <c r="H420" s="95">
        <v>0</v>
      </c>
      <c r="I420" s="95">
        <v>1</v>
      </c>
      <c r="J420" s="95">
        <v>0</v>
      </c>
      <c r="K420" s="327">
        <v>47060</v>
      </c>
      <c r="L420" s="327">
        <v>153405.76999999999</v>
      </c>
      <c r="M420" s="327">
        <v>0</v>
      </c>
    </row>
    <row r="421" spans="1:13" x14ac:dyDescent="0.25">
      <c r="A421" s="475"/>
      <c r="B421" s="477"/>
      <c r="C421" s="478"/>
      <c r="D421" s="478"/>
      <c r="E421" s="90" t="s">
        <v>432</v>
      </c>
      <c r="F421" s="353" t="s">
        <v>285</v>
      </c>
      <c r="G421" s="353" t="s">
        <v>285</v>
      </c>
      <c r="H421" s="258" t="s">
        <v>56</v>
      </c>
      <c r="I421" s="353" t="s">
        <v>285</v>
      </c>
      <c r="J421" s="353" t="s">
        <v>285</v>
      </c>
      <c r="K421" s="353" t="s">
        <v>285</v>
      </c>
      <c r="L421" s="353" t="s">
        <v>285</v>
      </c>
      <c r="M421" s="353" t="s">
        <v>285</v>
      </c>
    </row>
    <row r="422" spans="1:13" x14ac:dyDescent="0.25">
      <c r="A422" s="475"/>
      <c r="B422" s="477"/>
      <c r="C422" s="478"/>
      <c r="D422" s="478"/>
      <c r="E422" s="259" t="s">
        <v>433</v>
      </c>
      <c r="F422" s="353" t="s">
        <v>285</v>
      </c>
      <c r="G422" s="353" t="s">
        <v>285</v>
      </c>
      <c r="H422" s="258" t="s">
        <v>228</v>
      </c>
      <c r="I422" s="353" t="s">
        <v>285</v>
      </c>
      <c r="J422" s="353" t="s">
        <v>285</v>
      </c>
      <c r="K422" s="353" t="s">
        <v>285</v>
      </c>
      <c r="L422" s="353" t="s">
        <v>285</v>
      </c>
      <c r="M422" s="353" t="s">
        <v>285</v>
      </c>
    </row>
    <row r="423" spans="1:13" x14ac:dyDescent="0.25">
      <c r="A423" s="475"/>
      <c r="B423" s="477"/>
      <c r="C423" s="478"/>
      <c r="D423" s="478"/>
      <c r="E423" s="90" t="s">
        <v>429</v>
      </c>
      <c r="F423" s="353" t="s">
        <v>285</v>
      </c>
      <c r="G423" s="353" t="s">
        <v>285</v>
      </c>
      <c r="H423" s="258" t="s">
        <v>39</v>
      </c>
      <c r="I423" s="353" t="s">
        <v>285</v>
      </c>
      <c r="J423" s="353" t="s">
        <v>285</v>
      </c>
      <c r="K423" s="353" t="s">
        <v>285</v>
      </c>
      <c r="L423" s="353" t="s">
        <v>285</v>
      </c>
      <c r="M423" s="353" t="s">
        <v>285</v>
      </c>
    </row>
    <row r="424" spans="1:13" x14ac:dyDescent="0.25">
      <c r="A424" s="475"/>
      <c r="B424" s="477"/>
      <c r="C424" s="478"/>
      <c r="D424" s="478"/>
      <c r="E424" s="90" t="s">
        <v>334</v>
      </c>
      <c r="F424" s="353" t="s">
        <v>285</v>
      </c>
      <c r="G424" s="353" t="s">
        <v>285</v>
      </c>
      <c r="H424" s="353" t="s">
        <v>285</v>
      </c>
      <c r="I424" s="258" t="s">
        <v>39</v>
      </c>
      <c r="J424" s="353" t="s">
        <v>285</v>
      </c>
      <c r="K424" s="353" t="s">
        <v>285</v>
      </c>
      <c r="L424" s="353" t="s">
        <v>285</v>
      </c>
      <c r="M424" s="353" t="s">
        <v>285</v>
      </c>
    </row>
    <row r="425" spans="1:13" x14ac:dyDescent="0.25">
      <c r="A425" s="476"/>
      <c r="B425" s="477"/>
      <c r="C425" s="478"/>
      <c r="D425" s="478"/>
      <c r="E425" s="90" t="s">
        <v>32</v>
      </c>
      <c r="F425" s="353" t="s">
        <v>285</v>
      </c>
      <c r="G425" s="353" t="s">
        <v>285</v>
      </c>
      <c r="H425" s="353" t="s">
        <v>285</v>
      </c>
      <c r="I425" s="258" t="s">
        <v>39</v>
      </c>
      <c r="J425" s="353" t="s">
        <v>285</v>
      </c>
      <c r="K425" s="353" t="s">
        <v>285</v>
      </c>
      <c r="L425" s="353" t="s">
        <v>285</v>
      </c>
      <c r="M425" s="353" t="s">
        <v>285</v>
      </c>
    </row>
    <row r="426" spans="1:13" x14ac:dyDescent="0.25">
      <c r="A426" s="472" t="s">
        <v>700</v>
      </c>
      <c r="B426" s="473"/>
      <c r="C426" s="473"/>
      <c r="D426" s="473"/>
      <c r="E426" s="473"/>
      <c r="F426" s="473"/>
      <c r="G426" s="473"/>
      <c r="H426" s="473"/>
      <c r="I426" s="473"/>
      <c r="J426" s="473"/>
      <c r="K426" s="473"/>
      <c r="L426" s="473"/>
      <c r="M426" s="473"/>
    </row>
    <row r="427" spans="1:13" x14ac:dyDescent="0.25">
      <c r="A427" s="470"/>
      <c r="B427" s="471"/>
      <c r="C427" s="471"/>
      <c r="D427" s="471"/>
      <c r="E427" s="471"/>
      <c r="F427" s="471"/>
      <c r="G427" s="471"/>
      <c r="H427" s="471"/>
      <c r="I427" s="471"/>
      <c r="J427" s="471"/>
      <c r="K427" s="471"/>
      <c r="L427" s="471"/>
      <c r="M427" s="471"/>
    </row>
  </sheetData>
  <autoFilter ref="A1:X425">
    <filterColumn colId="9" showButton="0"/>
    <filterColumn colId="10" showButton="0"/>
    <filterColumn colId="11" showButton="0"/>
  </autoFilter>
  <mergeCells count="463">
    <mergeCell ref="A427:M427"/>
    <mergeCell ref="A426:M426"/>
    <mergeCell ref="C31:C33"/>
    <mergeCell ref="D31:D33"/>
    <mergeCell ref="D234:D238"/>
    <mergeCell ref="C234:C238"/>
    <mergeCell ref="B234:B238"/>
    <mergeCell ref="A234:A238"/>
    <mergeCell ref="A408:A411"/>
    <mergeCell ref="B408:B411"/>
    <mergeCell ref="C408:C411"/>
    <mergeCell ref="D408:D411"/>
    <mergeCell ref="A413:A425"/>
    <mergeCell ref="B413:B425"/>
    <mergeCell ref="C413:C425"/>
    <mergeCell ref="D413:D425"/>
    <mergeCell ref="A400:A402"/>
    <mergeCell ref="B400:B402"/>
    <mergeCell ref="C400:C402"/>
    <mergeCell ref="D400:D402"/>
    <mergeCell ref="A403:A406"/>
    <mergeCell ref="B403:B406"/>
    <mergeCell ref="A202:A208"/>
    <mergeCell ref="B202:B208"/>
    <mergeCell ref="C403:C406"/>
    <mergeCell ref="D403:D406"/>
    <mergeCell ref="A394:A396"/>
    <mergeCell ref="B394:B396"/>
    <mergeCell ref="C394:C396"/>
    <mergeCell ref="D394:D396"/>
    <mergeCell ref="A397:A399"/>
    <mergeCell ref="B397:B399"/>
    <mergeCell ref="C397:C399"/>
    <mergeCell ref="D397:D399"/>
    <mergeCell ref="A386:A389"/>
    <mergeCell ref="B386:B389"/>
    <mergeCell ref="C386:C389"/>
    <mergeCell ref="D386:D389"/>
    <mergeCell ref="A390:A393"/>
    <mergeCell ref="B390:B393"/>
    <mergeCell ref="C390:C393"/>
    <mergeCell ref="D390:D393"/>
    <mergeCell ref="A382:A385"/>
    <mergeCell ref="B382:B385"/>
    <mergeCell ref="C382:C385"/>
    <mergeCell ref="D382:D385"/>
    <mergeCell ref="A374:A377"/>
    <mergeCell ref="B374:B377"/>
    <mergeCell ref="C374:C377"/>
    <mergeCell ref="D374:D377"/>
    <mergeCell ref="A378:A381"/>
    <mergeCell ref="B378:B381"/>
    <mergeCell ref="C378:C381"/>
    <mergeCell ref="D378:D381"/>
    <mergeCell ref="A366:A369"/>
    <mergeCell ref="B366:B369"/>
    <mergeCell ref="C366:C369"/>
    <mergeCell ref="D366:D369"/>
    <mergeCell ref="A370:A373"/>
    <mergeCell ref="B370:B373"/>
    <mergeCell ref="C370:C373"/>
    <mergeCell ref="D370:D373"/>
    <mergeCell ref="A358:A360"/>
    <mergeCell ref="B358:B360"/>
    <mergeCell ref="C358:C360"/>
    <mergeCell ref="D358:D360"/>
    <mergeCell ref="A362:A365"/>
    <mergeCell ref="B362:B365"/>
    <mergeCell ref="C362:C365"/>
    <mergeCell ref="D362:D365"/>
    <mergeCell ref="A352:A354"/>
    <mergeCell ref="B352:B354"/>
    <mergeCell ref="C352:C354"/>
    <mergeCell ref="D352:D354"/>
    <mergeCell ref="A355:A357"/>
    <mergeCell ref="B355:B357"/>
    <mergeCell ref="C355:C357"/>
    <mergeCell ref="D355:D357"/>
    <mergeCell ref="A346:A348"/>
    <mergeCell ref="B346:B348"/>
    <mergeCell ref="C346:C348"/>
    <mergeCell ref="D346:D348"/>
    <mergeCell ref="A349:A351"/>
    <mergeCell ref="B349:B351"/>
    <mergeCell ref="C349:C351"/>
    <mergeCell ref="D349:D351"/>
    <mergeCell ref="A340:A342"/>
    <mergeCell ref="B340:B342"/>
    <mergeCell ref="C340:C342"/>
    <mergeCell ref="D340:D342"/>
    <mergeCell ref="A343:A345"/>
    <mergeCell ref="B343:B345"/>
    <mergeCell ref="C343:C345"/>
    <mergeCell ref="D343:D345"/>
    <mergeCell ref="A334:A336"/>
    <mergeCell ref="B334:B336"/>
    <mergeCell ref="C334:C336"/>
    <mergeCell ref="D334:D336"/>
    <mergeCell ref="A337:A339"/>
    <mergeCell ref="B337:B339"/>
    <mergeCell ref="C337:C339"/>
    <mergeCell ref="D337:D339"/>
    <mergeCell ref="A325:A328"/>
    <mergeCell ref="B325:B328"/>
    <mergeCell ref="C325:C328"/>
    <mergeCell ref="D325:D328"/>
    <mergeCell ref="A329:A332"/>
    <mergeCell ref="B329:B332"/>
    <mergeCell ref="C329:C332"/>
    <mergeCell ref="D329:D332"/>
    <mergeCell ref="A317:A320"/>
    <mergeCell ref="B317:B320"/>
    <mergeCell ref="C317:C320"/>
    <mergeCell ref="D317:D320"/>
    <mergeCell ref="A321:A324"/>
    <mergeCell ref="B321:B324"/>
    <mergeCell ref="C321:C324"/>
    <mergeCell ref="D321:D324"/>
    <mergeCell ref="A309:A312"/>
    <mergeCell ref="B309:B312"/>
    <mergeCell ref="C309:C312"/>
    <mergeCell ref="D309:D312"/>
    <mergeCell ref="A313:A316"/>
    <mergeCell ref="B313:B316"/>
    <mergeCell ref="C313:C316"/>
    <mergeCell ref="D313:D316"/>
    <mergeCell ref="A301:A304"/>
    <mergeCell ref="B301:B304"/>
    <mergeCell ref="C301:C304"/>
    <mergeCell ref="D301:D304"/>
    <mergeCell ref="A305:A308"/>
    <mergeCell ref="B305:B308"/>
    <mergeCell ref="C305:C308"/>
    <mergeCell ref="D305:D308"/>
    <mergeCell ref="A297:A300"/>
    <mergeCell ref="B297:B300"/>
    <mergeCell ref="C297:C300"/>
    <mergeCell ref="D297:D300"/>
    <mergeCell ref="A289:A292"/>
    <mergeCell ref="B289:B292"/>
    <mergeCell ref="C289:C292"/>
    <mergeCell ref="D289:D292"/>
    <mergeCell ref="A293:A296"/>
    <mergeCell ref="B293:B296"/>
    <mergeCell ref="C293:C296"/>
    <mergeCell ref="D293:D296"/>
    <mergeCell ref="A285:A288"/>
    <mergeCell ref="B285:B288"/>
    <mergeCell ref="C285:C288"/>
    <mergeCell ref="D285:D288"/>
    <mergeCell ref="A277:A280"/>
    <mergeCell ref="B277:B280"/>
    <mergeCell ref="C277:C280"/>
    <mergeCell ref="D277:D280"/>
    <mergeCell ref="A281:A284"/>
    <mergeCell ref="B281:B284"/>
    <mergeCell ref="C281:C284"/>
    <mergeCell ref="D281:D284"/>
    <mergeCell ref="A269:A272"/>
    <mergeCell ref="B269:B272"/>
    <mergeCell ref="C269:C272"/>
    <mergeCell ref="D269:D272"/>
    <mergeCell ref="A273:A276"/>
    <mergeCell ref="B273:B276"/>
    <mergeCell ref="C273:C276"/>
    <mergeCell ref="D273:D276"/>
    <mergeCell ref="A261:A264"/>
    <mergeCell ref="B261:B264"/>
    <mergeCell ref="C261:C264"/>
    <mergeCell ref="D261:D264"/>
    <mergeCell ref="A265:A268"/>
    <mergeCell ref="B265:B268"/>
    <mergeCell ref="C265:C268"/>
    <mergeCell ref="D265:D268"/>
    <mergeCell ref="A257:A260"/>
    <mergeCell ref="B257:B260"/>
    <mergeCell ref="C257:C260"/>
    <mergeCell ref="D257:D260"/>
    <mergeCell ref="A249:A252"/>
    <mergeCell ref="B249:B252"/>
    <mergeCell ref="C249:C252"/>
    <mergeCell ref="D249:D252"/>
    <mergeCell ref="A253:A256"/>
    <mergeCell ref="B253:B256"/>
    <mergeCell ref="C253:C256"/>
    <mergeCell ref="D253:D256"/>
    <mergeCell ref="A245:A248"/>
    <mergeCell ref="B245:B248"/>
    <mergeCell ref="C245:C248"/>
    <mergeCell ref="D245:D248"/>
    <mergeCell ref="D239:D243"/>
    <mergeCell ref="C239:C243"/>
    <mergeCell ref="B239:B243"/>
    <mergeCell ref="A239:A243"/>
    <mergeCell ref="L222:L223"/>
    <mergeCell ref="M222:M223"/>
    <mergeCell ref="A230:A233"/>
    <mergeCell ref="B230:B233"/>
    <mergeCell ref="C230:C233"/>
    <mergeCell ref="D230:D233"/>
    <mergeCell ref="A222:A229"/>
    <mergeCell ref="B222:B229"/>
    <mergeCell ref="C222:C229"/>
    <mergeCell ref="D222:D229"/>
    <mergeCell ref="E222:E223"/>
    <mergeCell ref="K222:K223"/>
    <mergeCell ref="E220:E221"/>
    <mergeCell ref="K220:K221"/>
    <mergeCell ref="L220:L221"/>
    <mergeCell ref="M220:M221"/>
    <mergeCell ref="A216:A219"/>
    <mergeCell ref="B216:B219"/>
    <mergeCell ref="C216:C219"/>
    <mergeCell ref="D216:D219"/>
    <mergeCell ref="A220:A221"/>
    <mergeCell ref="B220:B221"/>
    <mergeCell ref="C220:C221"/>
    <mergeCell ref="D220:D221"/>
    <mergeCell ref="A209:A211"/>
    <mergeCell ref="B209:B211"/>
    <mergeCell ref="C209:C211"/>
    <mergeCell ref="D209:D211"/>
    <mergeCell ref="A212:A215"/>
    <mergeCell ref="B212:B215"/>
    <mergeCell ref="C212:C215"/>
    <mergeCell ref="D212:D215"/>
    <mergeCell ref="L191:L192"/>
    <mergeCell ref="C202:C208"/>
    <mergeCell ref="D202:D208"/>
    <mergeCell ref="M191:M192"/>
    <mergeCell ref="E189:E190"/>
    <mergeCell ref="K189:K190"/>
    <mergeCell ref="L189:L190"/>
    <mergeCell ref="M189:M190"/>
    <mergeCell ref="A191:A201"/>
    <mergeCell ref="B191:B201"/>
    <mergeCell ref="C191:C201"/>
    <mergeCell ref="D191:D201"/>
    <mergeCell ref="E191:E192"/>
    <mergeCell ref="K191:K192"/>
    <mergeCell ref="A186:A188"/>
    <mergeCell ref="B186:B188"/>
    <mergeCell ref="C186:C188"/>
    <mergeCell ref="D186:D188"/>
    <mergeCell ref="A189:A190"/>
    <mergeCell ref="B189:B190"/>
    <mergeCell ref="C189:C190"/>
    <mergeCell ref="D189:D190"/>
    <mergeCell ref="A177:A180"/>
    <mergeCell ref="B177:B180"/>
    <mergeCell ref="C177:C180"/>
    <mergeCell ref="D177:D180"/>
    <mergeCell ref="A181:A184"/>
    <mergeCell ref="B181:B184"/>
    <mergeCell ref="C181:C184"/>
    <mergeCell ref="D181:D184"/>
    <mergeCell ref="A169:A172"/>
    <mergeCell ref="B169:B172"/>
    <mergeCell ref="C169:C172"/>
    <mergeCell ref="D169:D172"/>
    <mergeCell ref="A173:A176"/>
    <mergeCell ref="B173:B176"/>
    <mergeCell ref="C173:C176"/>
    <mergeCell ref="D173:D176"/>
    <mergeCell ref="A161:A164"/>
    <mergeCell ref="B161:B164"/>
    <mergeCell ref="C161:C164"/>
    <mergeCell ref="D161:D164"/>
    <mergeCell ref="A165:A168"/>
    <mergeCell ref="B165:B168"/>
    <mergeCell ref="C165:C168"/>
    <mergeCell ref="D165:D168"/>
    <mergeCell ref="A153:A156"/>
    <mergeCell ref="B153:B156"/>
    <mergeCell ref="C153:C156"/>
    <mergeCell ref="D153:D156"/>
    <mergeCell ref="A157:A160"/>
    <mergeCell ref="B157:B160"/>
    <mergeCell ref="C157:C160"/>
    <mergeCell ref="D157:D160"/>
    <mergeCell ref="A145:A147"/>
    <mergeCell ref="B145:B147"/>
    <mergeCell ref="C145:C147"/>
    <mergeCell ref="D145:D147"/>
    <mergeCell ref="A148:A152"/>
    <mergeCell ref="B148:B152"/>
    <mergeCell ref="C148:C152"/>
    <mergeCell ref="D148:D152"/>
    <mergeCell ref="A137:A140"/>
    <mergeCell ref="B137:B140"/>
    <mergeCell ref="C137:C140"/>
    <mergeCell ref="D137:D140"/>
    <mergeCell ref="A141:A144"/>
    <mergeCell ref="B141:B144"/>
    <mergeCell ref="C141:C144"/>
    <mergeCell ref="D141:D144"/>
    <mergeCell ref="A129:A132"/>
    <mergeCell ref="B129:B132"/>
    <mergeCell ref="C129:C132"/>
    <mergeCell ref="D129:D132"/>
    <mergeCell ref="A133:A136"/>
    <mergeCell ref="B133:B136"/>
    <mergeCell ref="C133:C136"/>
    <mergeCell ref="D133:D136"/>
    <mergeCell ref="A121:A124"/>
    <mergeCell ref="B121:B124"/>
    <mergeCell ref="C121:C124"/>
    <mergeCell ref="D121:D124"/>
    <mergeCell ref="A125:A128"/>
    <mergeCell ref="B125:B128"/>
    <mergeCell ref="C125:C128"/>
    <mergeCell ref="D125:D128"/>
    <mergeCell ref="A113:A116"/>
    <mergeCell ref="B113:B116"/>
    <mergeCell ref="C113:C116"/>
    <mergeCell ref="D113:D116"/>
    <mergeCell ref="A117:A119"/>
    <mergeCell ref="B117:B119"/>
    <mergeCell ref="C117:C119"/>
    <mergeCell ref="D117:D119"/>
    <mergeCell ref="A110:A112"/>
    <mergeCell ref="B110:B112"/>
    <mergeCell ref="C110:C112"/>
    <mergeCell ref="D110:D112"/>
    <mergeCell ref="E102:E103"/>
    <mergeCell ref="K102:K103"/>
    <mergeCell ref="L102:L103"/>
    <mergeCell ref="M102:M103"/>
    <mergeCell ref="A107:A109"/>
    <mergeCell ref="B107:B109"/>
    <mergeCell ref="C107:C109"/>
    <mergeCell ref="D107:D109"/>
    <mergeCell ref="A98:A101"/>
    <mergeCell ref="B98:B101"/>
    <mergeCell ref="C98:C101"/>
    <mergeCell ref="D98:D101"/>
    <mergeCell ref="A102:A106"/>
    <mergeCell ref="B102:B106"/>
    <mergeCell ref="C102:C106"/>
    <mergeCell ref="D102:D106"/>
    <mergeCell ref="L90:L91"/>
    <mergeCell ref="M90:M91"/>
    <mergeCell ref="A94:A97"/>
    <mergeCell ref="B94:B97"/>
    <mergeCell ref="C94:C97"/>
    <mergeCell ref="D94:D97"/>
    <mergeCell ref="E94:E95"/>
    <mergeCell ref="K94:K95"/>
    <mergeCell ref="L94:L95"/>
    <mergeCell ref="M94:M95"/>
    <mergeCell ref="A90:A93"/>
    <mergeCell ref="B90:B93"/>
    <mergeCell ref="C90:C93"/>
    <mergeCell ref="D90:D93"/>
    <mergeCell ref="E90:E91"/>
    <mergeCell ref="K90:K91"/>
    <mergeCell ref="L78:L79"/>
    <mergeCell ref="M78:M79"/>
    <mergeCell ref="A82:A89"/>
    <mergeCell ref="B82:B89"/>
    <mergeCell ref="C82:C89"/>
    <mergeCell ref="D82:D89"/>
    <mergeCell ref="A78:A81"/>
    <mergeCell ref="B78:B81"/>
    <mergeCell ref="C78:C81"/>
    <mergeCell ref="D78:D81"/>
    <mergeCell ref="E78:E79"/>
    <mergeCell ref="K78:K79"/>
    <mergeCell ref="L66:L67"/>
    <mergeCell ref="M66:M67"/>
    <mergeCell ref="A71:A74"/>
    <mergeCell ref="B71:B74"/>
    <mergeCell ref="C71:C74"/>
    <mergeCell ref="D71:D74"/>
    <mergeCell ref="E71:E72"/>
    <mergeCell ref="K71:K72"/>
    <mergeCell ref="L71:L72"/>
    <mergeCell ref="M71:M72"/>
    <mergeCell ref="A66:A70"/>
    <mergeCell ref="B66:B70"/>
    <mergeCell ref="C66:C70"/>
    <mergeCell ref="D66:D70"/>
    <mergeCell ref="E66:E67"/>
    <mergeCell ref="K66:K67"/>
    <mergeCell ref="A61:A65"/>
    <mergeCell ref="B61:B65"/>
    <mergeCell ref="C61:C65"/>
    <mergeCell ref="D61:D65"/>
    <mergeCell ref="E61:E62"/>
    <mergeCell ref="K61:K62"/>
    <mergeCell ref="L61:L62"/>
    <mergeCell ref="M61:M62"/>
    <mergeCell ref="A53:A60"/>
    <mergeCell ref="B53:B60"/>
    <mergeCell ref="C53:C60"/>
    <mergeCell ref="D53:D60"/>
    <mergeCell ref="E53:E54"/>
    <mergeCell ref="K53:K54"/>
    <mergeCell ref="A48:A52"/>
    <mergeCell ref="B48:B52"/>
    <mergeCell ref="C48:C52"/>
    <mergeCell ref="D48:D52"/>
    <mergeCell ref="E48:E49"/>
    <mergeCell ref="K48:K49"/>
    <mergeCell ref="L48:L49"/>
    <mergeCell ref="M48:M49"/>
    <mergeCell ref="L53:L54"/>
    <mergeCell ref="M53:M54"/>
    <mergeCell ref="E34:E35"/>
    <mergeCell ref="K34:K35"/>
    <mergeCell ref="L34:L35"/>
    <mergeCell ref="M34:M35"/>
    <mergeCell ref="A41:A47"/>
    <mergeCell ref="B41:B47"/>
    <mergeCell ref="C41:C47"/>
    <mergeCell ref="D41:D47"/>
    <mergeCell ref="E41:E42"/>
    <mergeCell ref="K41:K42"/>
    <mergeCell ref="A34:A40"/>
    <mergeCell ref="B34:B40"/>
    <mergeCell ref="C34:C40"/>
    <mergeCell ref="D34:D40"/>
    <mergeCell ref="L41:L42"/>
    <mergeCell ref="M41:M42"/>
    <mergeCell ref="A31:A33"/>
    <mergeCell ref="B31:B33"/>
    <mergeCell ref="E25:E26"/>
    <mergeCell ref="K25:K26"/>
    <mergeCell ref="L25:L26"/>
    <mergeCell ref="M25:M26"/>
    <mergeCell ref="A27:A30"/>
    <mergeCell ref="B27:B30"/>
    <mergeCell ref="C27:C30"/>
    <mergeCell ref="D27:D30"/>
    <mergeCell ref="A13:A16"/>
    <mergeCell ref="B13:B16"/>
    <mergeCell ref="C13:C16"/>
    <mergeCell ref="D13:D16"/>
    <mergeCell ref="A25:A26"/>
    <mergeCell ref="B25:B26"/>
    <mergeCell ref="C25:C26"/>
    <mergeCell ref="D25:D26"/>
    <mergeCell ref="A18:A24"/>
    <mergeCell ref="B18:B24"/>
    <mergeCell ref="C18:C24"/>
    <mergeCell ref="D18:D24"/>
    <mergeCell ref="K6:M8"/>
    <mergeCell ref="N6:N8"/>
    <mergeCell ref="O6:R6"/>
    <mergeCell ref="T6:W6"/>
    <mergeCell ref="F7:F9"/>
    <mergeCell ref="G7:G9"/>
    <mergeCell ref="H7:J8"/>
    <mergeCell ref="J1:M1"/>
    <mergeCell ref="A2:M2"/>
    <mergeCell ref="A3:M3"/>
    <mergeCell ref="C4:M4"/>
    <mergeCell ref="A6:A9"/>
    <mergeCell ref="B6:B9"/>
    <mergeCell ref="C6:C9"/>
    <mergeCell ref="D6:D9"/>
    <mergeCell ref="E6:E9"/>
    <mergeCell ref="F6:J6"/>
  </mergeCells>
  <pageMargins left="0.25" right="0.25" top="0.75" bottom="0.75" header="0.3" footer="0.3"/>
  <pageSetup paperSize="9" scale="52" fitToHeight="0" orientation="landscape" r:id="rId1"/>
  <headerFooter differentFirst="1">
    <oddHeader>&amp;C&amp;"Arial Cyr,обычный"&amp;10&amp;P</oddHeader>
  </headerFooter>
  <rowBreaks count="9" manualBreakCount="9">
    <brk id="40" max="13" man="1"/>
    <brk id="77" max="13" man="1"/>
    <brk id="112" max="13" man="1"/>
    <brk id="144" max="13" man="1"/>
    <brk id="188" max="13" man="1"/>
    <brk id="221" max="13" man="1"/>
    <brk id="248" max="13" man="1"/>
    <brk id="280" max="13" man="1"/>
    <brk id="308" max="1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6"/>
  <sheetViews>
    <sheetView view="pageBreakPreview" topLeftCell="A3" zoomScale="85" zoomScaleNormal="85" zoomScaleSheetLayoutView="85" zoomScalePageLayoutView="70" workbookViewId="0">
      <selection activeCell="H15" sqref="H15"/>
    </sheetView>
  </sheetViews>
  <sheetFormatPr defaultColWidth="8.7109375" defaultRowHeight="15.75" x14ac:dyDescent="0.25"/>
  <cols>
    <col min="1" max="1" width="16.5703125" style="46" customWidth="1"/>
    <col min="2" max="2" width="15.7109375" style="46" customWidth="1"/>
    <col min="3" max="3" width="19" style="46" customWidth="1"/>
    <col min="4" max="4" width="18.42578125" style="46" customWidth="1"/>
    <col min="5" max="5" width="75.7109375" style="46" customWidth="1"/>
    <col min="6" max="6" width="28.85546875" style="46" customWidth="1"/>
    <col min="7" max="7" width="15.5703125" style="46" customWidth="1"/>
    <col min="8" max="8" width="14.28515625" style="46" customWidth="1"/>
    <col min="9" max="9" width="19.42578125" style="46" customWidth="1"/>
    <col min="10" max="10" width="13.140625" style="46" bestFit="1" customWidth="1"/>
    <col min="11" max="11" width="16.42578125" style="46" customWidth="1"/>
    <col min="12" max="12" width="14.42578125" style="46" customWidth="1"/>
    <col min="13" max="13" width="14.85546875" style="46" customWidth="1"/>
    <col min="14" max="14" width="80.42578125" style="48" hidden="1" customWidth="1"/>
    <col min="15" max="15" width="10.28515625" style="45" hidden="1" customWidth="1"/>
    <col min="16" max="17" width="11.5703125" style="45" hidden="1" customWidth="1"/>
    <col min="18" max="18" width="10.28515625" style="45" hidden="1" customWidth="1"/>
    <col min="19" max="20" width="8.7109375" style="45" hidden="1" bestFit="1" customWidth="1"/>
    <col min="21" max="21" width="9.140625" style="45" hidden="1" customWidth="1"/>
    <col min="22" max="23" width="10.28515625" style="45" hidden="1" customWidth="1"/>
    <col min="24" max="24" width="25.5703125" style="45" hidden="1" customWidth="1"/>
    <col min="25" max="25" width="26.85546875" style="45" customWidth="1"/>
    <col min="26" max="26" width="17.28515625" style="45" customWidth="1"/>
    <col min="27" max="27" width="16" style="45" customWidth="1"/>
    <col min="28" max="28" width="13.5703125" style="45" customWidth="1"/>
    <col min="29" max="29" width="8.7109375" style="45" bestFit="1" customWidth="1"/>
    <col min="30" max="30" width="12.28515625" style="45" bestFit="1" customWidth="1"/>
    <col min="31" max="31" width="9.140625" style="45" bestFit="1" customWidth="1"/>
    <col min="32" max="42" width="8.7109375" style="45" bestFit="1" customWidth="1"/>
    <col min="43" max="43" width="8.7109375" style="46" bestFit="1" customWidth="1"/>
    <col min="44" max="16384" width="8.7109375" style="46"/>
  </cols>
  <sheetData>
    <row r="1" spans="1:43" s="45" customFormat="1" ht="144.75" customHeight="1" x14ac:dyDescent="0.3">
      <c r="A1" s="42"/>
      <c r="B1" s="43"/>
      <c r="C1" s="43"/>
      <c r="D1" s="43"/>
      <c r="E1" s="43"/>
      <c r="F1" s="43"/>
      <c r="G1" s="43"/>
      <c r="H1" s="43"/>
      <c r="I1" s="43"/>
      <c r="J1" s="616" t="s">
        <v>325</v>
      </c>
      <c r="K1" s="616"/>
      <c r="L1" s="616"/>
      <c r="M1" s="616"/>
      <c r="N1" s="44"/>
      <c r="AQ1" s="46"/>
    </row>
    <row r="2" spans="1:43" s="45" customFormat="1" ht="18.75" customHeight="1" x14ac:dyDescent="0.25">
      <c r="A2" s="617" t="s">
        <v>0</v>
      </c>
      <c r="B2" s="617"/>
      <c r="C2" s="617"/>
      <c r="D2" s="617"/>
      <c r="E2" s="617"/>
      <c r="F2" s="617"/>
      <c r="G2" s="617"/>
      <c r="H2" s="617"/>
      <c r="I2" s="617"/>
      <c r="J2" s="617"/>
      <c r="K2" s="617"/>
      <c r="L2" s="617"/>
      <c r="M2" s="617"/>
      <c r="N2" s="47"/>
      <c r="AQ2" s="46"/>
    </row>
    <row r="3" spans="1:43" s="45" customFormat="1" ht="18.75" customHeight="1" x14ac:dyDescent="0.25">
      <c r="A3" s="617" t="s">
        <v>202</v>
      </c>
      <c r="B3" s="617"/>
      <c r="C3" s="617"/>
      <c r="D3" s="617"/>
      <c r="E3" s="617"/>
      <c r="F3" s="617"/>
      <c r="G3" s="617"/>
      <c r="H3" s="617"/>
      <c r="I3" s="617"/>
      <c r="J3" s="617"/>
      <c r="K3" s="617"/>
      <c r="L3" s="617"/>
      <c r="M3" s="617"/>
      <c r="N3" s="48"/>
      <c r="AQ3" s="46"/>
    </row>
    <row r="4" spans="1:43" s="45" customFormat="1" ht="18.75" customHeight="1" x14ac:dyDescent="0.25">
      <c r="A4" s="42"/>
      <c r="B4" s="42"/>
      <c r="C4" s="617" t="s">
        <v>2</v>
      </c>
      <c r="D4" s="617"/>
      <c r="E4" s="617"/>
      <c r="F4" s="617"/>
      <c r="G4" s="617"/>
      <c r="H4" s="617"/>
      <c r="I4" s="617"/>
      <c r="J4" s="617"/>
      <c r="K4" s="617"/>
      <c r="L4" s="617"/>
      <c r="M4" s="617"/>
      <c r="N4" s="48"/>
      <c r="AQ4" s="46"/>
    </row>
    <row r="5" spans="1:43" ht="10.5" customHeight="1" x14ac:dyDescent="0.25"/>
    <row r="6" spans="1:43" s="45" customFormat="1" ht="81.75" customHeight="1" x14ac:dyDescent="0.25">
      <c r="A6" s="618" t="s">
        <v>3</v>
      </c>
      <c r="B6" s="618" t="s">
        <v>4</v>
      </c>
      <c r="C6" s="618" t="s">
        <v>5</v>
      </c>
      <c r="D6" s="618" t="s">
        <v>6</v>
      </c>
      <c r="E6" s="618" t="s">
        <v>7</v>
      </c>
      <c r="F6" s="618" t="s">
        <v>146</v>
      </c>
      <c r="G6" s="621"/>
      <c r="H6" s="622"/>
      <c r="I6" s="622"/>
      <c r="J6" s="623"/>
      <c r="K6" s="622" t="s">
        <v>9</v>
      </c>
      <c r="L6" s="622"/>
      <c r="M6" s="623"/>
      <c r="N6" s="632" t="s">
        <v>10</v>
      </c>
      <c r="O6" s="630" t="s">
        <v>11</v>
      </c>
      <c r="P6" s="631"/>
      <c r="Q6" s="631"/>
      <c r="R6" s="630"/>
      <c r="T6" s="632" t="s">
        <v>12</v>
      </c>
      <c r="U6" s="631"/>
      <c r="V6" s="631"/>
      <c r="W6" s="630"/>
      <c r="AQ6" s="46"/>
    </row>
    <row r="7" spans="1:43" s="45" customFormat="1" ht="23.25" customHeight="1" x14ac:dyDescent="0.25">
      <c r="A7" s="619"/>
      <c r="B7" s="619"/>
      <c r="C7" s="619"/>
      <c r="D7" s="619"/>
      <c r="E7" s="619"/>
      <c r="F7" s="618" t="s">
        <v>13</v>
      </c>
      <c r="G7" s="633" t="s">
        <v>14</v>
      </c>
      <c r="H7" s="635" t="s">
        <v>15</v>
      </c>
      <c r="I7" s="635"/>
      <c r="J7" s="635"/>
      <c r="K7" s="624"/>
      <c r="L7" s="624"/>
      <c r="M7" s="625"/>
      <c r="N7" s="639"/>
      <c r="O7" s="49"/>
      <c r="P7" s="50"/>
      <c r="Q7" s="50"/>
      <c r="R7" s="50"/>
      <c r="T7" s="50"/>
      <c r="U7" s="50"/>
      <c r="V7" s="50"/>
      <c r="W7" s="50"/>
      <c r="AQ7" s="46"/>
    </row>
    <row r="8" spans="1:43" s="45" customFormat="1" ht="22.5" customHeight="1" x14ac:dyDescent="0.25">
      <c r="A8" s="619"/>
      <c r="B8" s="619"/>
      <c r="C8" s="619"/>
      <c r="D8" s="619"/>
      <c r="E8" s="619"/>
      <c r="F8" s="619"/>
      <c r="G8" s="634"/>
      <c r="H8" s="635"/>
      <c r="I8" s="635"/>
      <c r="J8" s="635"/>
      <c r="K8" s="626"/>
      <c r="L8" s="626"/>
      <c r="M8" s="627"/>
      <c r="N8" s="640"/>
      <c r="O8" s="49"/>
      <c r="P8" s="50"/>
      <c r="Q8" s="50"/>
      <c r="R8" s="50"/>
      <c r="T8" s="50"/>
      <c r="U8" s="50"/>
      <c r="V8" s="50"/>
      <c r="W8" s="50"/>
      <c r="AQ8" s="46"/>
    </row>
    <row r="9" spans="1:43" s="45" customFormat="1" ht="43.5" customHeight="1" thickBot="1" x14ac:dyDescent="0.3">
      <c r="A9" s="620"/>
      <c r="B9" s="620"/>
      <c r="C9" s="620"/>
      <c r="D9" s="620"/>
      <c r="E9" s="620"/>
      <c r="F9" s="620"/>
      <c r="G9" s="620"/>
      <c r="H9" s="51" t="s">
        <v>16</v>
      </c>
      <c r="I9" s="51" t="s">
        <v>17</v>
      </c>
      <c r="J9" s="51" t="s">
        <v>18</v>
      </c>
      <c r="K9" s="52" t="s">
        <v>16</v>
      </c>
      <c r="L9" s="52" t="s">
        <v>17</v>
      </c>
      <c r="M9" s="52" t="s">
        <v>18</v>
      </c>
      <c r="N9" s="53"/>
      <c r="O9" s="54">
        <v>2020</v>
      </c>
      <c r="P9" s="55">
        <v>2021</v>
      </c>
      <c r="Q9" s="55">
        <v>2022</v>
      </c>
      <c r="R9" s="55">
        <v>2023</v>
      </c>
      <c r="T9" s="55">
        <v>2020</v>
      </c>
      <c r="U9" s="55">
        <v>2021</v>
      </c>
      <c r="V9" s="55">
        <v>2022</v>
      </c>
      <c r="W9" s="55">
        <v>2023</v>
      </c>
      <c r="Y9" s="56"/>
      <c r="Z9" s="56"/>
      <c r="AA9" s="56"/>
      <c r="AQ9" s="46"/>
    </row>
    <row r="10" spans="1:43" s="45" customFormat="1" ht="16.5" thickBot="1" x14ac:dyDescent="0.3">
      <c r="A10" s="52">
        <v>1</v>
      </c>
      <c r="B10" s="52">
        <v>2</v>
      </c>
      <c r="C10" s="52">
        <v>3</v>
      </c>
      <c r="D10" s="52">
        <v>4</v>
      </c>
      <c r="E10" s="52">
        <v>5</v>
      </c>
      <c r="F10" s="52">
        <v>6</v>
      </c>
      <c r="G10" s="52">
        <v>7</v>
      </c>
      <c r="H10" s="52">
        <v>8</v>
      </c>
      <c r="I10" s="52">
        <v>9</v>
      </c>
      <c r="J10" s="52">
        <v>10</v>
      </c>
      <c r="K10" s="52">
        <v>11</v>
      </c>
      <c r="L10" s="52">
        <v>12</v>
      </c>
      <c r="M10" s="52">
        <v>13</v>
      </c>
      <c r="N10" s="53"/>
      <c r="Y10" s="56"/>
      <c r="Z10" s="56"/>
      <c r="AA10" s="57"/>
      <c r="AQ10" s="46"/>
    </row>
    <row r="11" spans="1:43" s="45" customFormat="1" ht="24" customHeight="1" thickBot="1" x14ac:dyDescent="0.3">
      <c r="A11" s="148" t="s">
        <v>285</v>
      </c>
      <c r="B11" s="148" t="s">
        <v>285</v>
      </c>
      <c r="C11" s="149" t="s">
        <v>285</v>
      </c>
      <c r="D11" s="149" t="s">
        <v>285</v>
      </c>
      <c r="E11" s="260" t="s">
        <v>20</v>
      </c>
      <c r="F11" s="261" t="s">
        <v>285</v>
      </c>
      <c r="G11" s="262" t="s">
        <v>285</v>
      </c>
      <c r="H11" s="262" t="s">
        <v>285</v>
      </c>
      <c r="I11" s="262" t="s">
        <v>285</v>
      </c>
      <c r="J11" s="262" t="s">
        <v>285</v>
      </c>
      <c r="K11" s="270">
        <f>SUM(K12:K13)</f>
        <v>71730.709999999992</v>
      </c>
      <c r="L11" s="58">
        <f>SUM(L12:L13)</f>
        <v>59940.71</v>
      </c>
      <c r="M11" s="58">
        <f>SUM(M12:M13)</f>
        <v>58940.71</v>
      </c>
      <c r="N11" s="53"/>
      <c r="O11" s="59"/>
      <c r="P11" s="59"/>
      <c r="Q11" s="59"/>
      <c r="R11" s="59"/>
      <c r="S11" s="59"/>
      <c r="T11" s="59"/>
      <c r="U11" s="59"/>
      <c r="V11" s="59"/>
      <c r="W11" s="59"/>
      <c r="AA11" s="60"/>
      <c r="AQ11" s="46"/>
    </row>
    <row r="12" spans="1:43" s="45" customFormat="1" ht="47.25" customHeight="1" x14ac:dyDescent="0.25">
      <c r="A12" s="61">
        <v>2</v>
      </c>
      <c r="B12" s="62" t="s">
        <v>71</v>
      </c>
      <c r="C12" s="62" t="s">
        <v>203</v>
      </c>
      <c r="D12" s="62" t="s">
        <v>168</v>
      </c>
      <c r="E12" s="117" t="s">
        <v>204</v>
      </c>
      <c r="F12" s="67" t="s">
        <v>205</v>
      </c>
      <c r="G12" s="67" t="s">
        <v>206</v>
      </c>
      <c r="H12" s="271">
        <v>1568</v>
      </c>
      <c r="I12" s="271">
        <v>1568</v>
      </c>
      <c r="J12" s="271">
        <v>1568</v>
      </c>
      <c r="K12" s="65">
        <v>43940.71</v>
      </c>
      <c r="L12" s="65">
        <v>43940.71</v>
      </c>
      <c r="M12" s="65">
        <v>43940.71</v>
      </c>
      <c r="N12" s="48"/>
      <c r="O12" s="59"/>
      <c r="P12" s="59"/>
      <c r="Q12" s="59"/>
      <c r="R12" s="59"/>
      <c r="S12" s="59"/>
      <c r="T12" s="59"/>
      <c r="U12" s="59"/>
      <c r="V12" s="59"/>
      <c r="W12" s="59"/>
      <c r="AQ12" s="46"/>
    </row>
    <row r="13" spans="1:43" s="45" customFormat="1" ht="57.75" customHeight="1" x14ac:dyDescent="0.25">
      <c r="A13" s="605">
        <v>2</v>
      </c>
      <c r="B13" s="606" t="s">
        <v>71</v>
      </c>
      <c r="C13" s="606" t="s">
        <v>208</v>
      </c>
      <c r="D13" s="606" t="s">
        <v>168</v>
      </c>
      <c r="E13" s="646" t="s">
        <v>207</v>
      </c>
      <c r="F13" s="67" t="s">
        <v>156</v>
      </c>
      <c r="G13" s="67" t="s">
        <v>25</v>
      </c>
      <c r="H13" s="271">
        <v>7</v>
      </c>
      <c r="I13" s="271">
        <v>5</v>
      </c>
      <c r="J13" s="271">
        <v>2</v>
      </c>
      <c r="K13" s="641">
        <f>11590+16200</f>
        <v>27790</v>
      </c>
      <c r="L13" s="604">
        <v>16000</v>
      </c>
      <c r="M13" s="604">
        <v>15000</v>
      </c>
      <c r="N13" s="48"/>
      <c r="O13" s="59"/>
      <c r="P13" s="59"/>
      <c r="Q13" s="59"/>
      <c r="R13" s="59"/>
      <c r="S13" s="59"/>
      <c r="T13" s="59"/>
      <c r="U13" s="59"/>
      <c r="V13" s="59"/>
      <c r="W13" s="59"/>
      <c r="AQ13" s="46"/>
    </row>
    <row r="14" spans="1:43" ht="69.75" customHeight="1" x14ac:dyDescent="0.25">
      <c r="A14" s="643"/>
      <c r="B14" s="645"/>
      <c r="C14" s="645"/>
      <c r="D14" s="645"/>
      <c r="E14" s="647"/>
      <c r="F14" s="67" t="s">
        <v>581</v>
      </c>
      <c r="G14" s="67" t="s">
        <v>25</v>
      </c>
      <c r="H14" s="271">
        <v>13</v>
      </c>
      <c r="I14" s="271">
        <v>0</v>
      </c>
      <c r="J14" s="271">
        <v>0</v>
      </c>
      <c r="K14" s="648"/>
      <c r="L14" s="649"/>
      <c r="M14" s="649"/>
    </row>
    <row r="15" spans="1:43" ht="93" customHeight="1" x14ac:dyDescent="0.25">
      <c r="A15" s="643"/>
      <c r="B15" s="645"/>
      <c r="C15" s="645"/>
      <c r="D15" s="645"/>
      <c r="E15" s="647"/>
      <c r="F15" s="67" t="s">
        <v>582</v>
      </c>
      <c r="G15" s="67" t="s">
        <v>25</v>
      </c>
      <c r="H15" s="271">
        <v>4</v>
      </c>
      <c r="I15" s="271">
        <v>0</v>
      </c>
      <c r="J15" s="271">
        <v>0</v>
      </c>
      <c r="K15" s="648"/>
      <c r="L15" s="649"/>
      <c r="M15" s="649"/>
    </row>
    <row r="16" spans="1:43" ht="31.5" x14ac:dyDescent="0.25">
      <c r="A16" s="644"/>
      <c r="B16" s="644"/>
      <c r="C16" s="644"/>
      <c r="D16" s="644"/>
      <c r="E16" s="644"/>
      <c r="F16" s="362" t="s">
        <v>653</v>
      </c>
      <c r="G16" s="355" t="s">
        <v>25</v>
      </c>
      <c r="H16" s="355">
        <v>2</v>
      </c>
      <c r="I16" s="355">
        <v>0</v>
      </c>
      <c r="J16" s="355">
        <v>0</v>
      </c>
      <c r="K16" s="644"/>
      <c r="L16" s="644"/>
      <c r="M16" s="644"/>
    </row>
  </sheetData>
  <mergeCells count="25">
    <mergeCell ref="J1:M1"/>
    <mergeCell ref="A2:M2"/>
    <mergeCell ref="A3:M3"/>
    <mergeCell ref="C4:M4"/>
    <mergeCell ref="A6:A9"/>
    <mergeCell ref="B6:B9"/>
    <mergeCell ref="C6:C9"/>
    <mergeCell ref="D6:D9"/>
    <mergeCell ref="E6:E9"/>
    <mergeCell ref="F6:J6"/>
    <mergeCell ref="K6:M8"/>
    <mergeCell ref="A13:A16"/>
    <mergeCell ref="B13:B16"/>
    <mergeCell ref="C13:C16"/>
    <mergeCell ref="D13:D16"/>
    <mergeCell ref="T6:W6"/>
    <mergeCell ref="F7:F9"/>
    <mergeCell ref="G7:G9"/>
    <mergeCell ref="H7:J8"/>
    <mergeCell ref="E13:E16"/>
    <mergeCell ref="N6:N8"/>
    <mergeCell ref="O6:R6"/>
    <mergeCell ref="K13:K16"/>
    <mergeCell ref="L13:L16"/>
    <mergeCell ref="M13:M16"/>
  </mergeCells>
  <pageMargins left="0.25" right="0.25" top="0.75" bottom="0.75" header="0.3" footer="0.3"/>
  <pageSetup paperSize="9" scale="50" fitToHeight="0" orientation="landscape" r:id="rId1"/>
  <headerFooter differentFirst="1">
    <oddHeader>&amp;C&amp;"Arial Cyr,обычный"&amp;10&amp;P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42"/>
  <sheetViews>
    <sheetView view="pageBreakPreview" topLeftCell="C1" zoomScale="50" zoomScaleNormal="70" zoomScaleSheetLayoutView="50" zoomScalePageLayoutView="40" workbookViewId="0">
      <selection activeCell="T21" sqref="T21"/>
    </sheetView>
  </sheetViews>
  <sheetFormatPr defaultColWidth="8.85546875" defaultRowHeight="18.75" x14ac:dyDescent="0.3"/>
  <cols>
    <col min="1" max="1" width="19.42578125" style="211" customWidth="1"/>
    <col min="2" max="3" width="16.140625" style="211" customWidth="1"/>
    <col min="4" max="4" width="20.42578125" style="211" customWidth="1"/>
    <col min="5" max="5" width="74.5703125" style="211" customWidth="1"/>
    <col min="6" max="6" width="23.28515625" style="211" customWidth="1"/>
    <col min="7" max="7" width="10.42578125" style="211" customWidth="1"/>
    <col min="8" max="10" width="15.7109375" style="211" customWidth="1"/>
    <col min="11" max="11" width="18" style="130" customWidth="1"/>
    <col min="12" max="12" width="16.42578125" style="211" customWidth="1"/>
    <col min="13" max="13" width="17" style="212" customWidth="1"/>
    <col min="14" max="14" width="33.7109375" style="212" hidden="1" customWidth="1"/>
    <col min="15" max="15" width="17" style="211" hidden="1" customWidth="1"/>
    <col min="16" max="16" width="13.140625" style="211" customWidth="1"/>
    <col min="17" max="17" width="12.28515625" style="211" customWidth="1"/>
    <col min="18" max="19" width="8.85546875" style="211"/>
    <col min="20" max="20" width="35.5703125" style="211" customWidth="1"/>
    <col min="21" max="16384" width="8.85546875" style="211"/>
  </cols>
  <sheetData>
    <row r="1" spans="1:98" s="123" customFormat="1" x14ac:dyDescent="0.3">
      <c r="M1" s="131"/>
      <c r="N1" s="131"/>
      <c r="P1" s="211"/>
      <c r="Q1" s="211"/>
      <c r="R1" s="211"/>
      <c r="S1" s="211"/>
      <c r="T1" s="211"/>
      <c r="U1" s="211"/>
      <c r="V1" s="211"/>
      <c r="W1" s="211"/>
      <c r="X1" s="211"/>
      <c r="Y1" s="211"/>
      <c r="Z1" s="211"/>
      <c r="AA1" s="211"/>
      <c r="AB1" s="211"/>
      <c r="AC1" s="211"/>
      <c r="AD1" s="211"/>
      <c r="AE1" s="211"/>
      <c r="AF1" s="211"/>
      <c r="AG1" s="211"/>
      <c r="AH1" s="211"/>
      <c r="AI1" s="211"/>
      <c r="AJ1" s="211"/>
      <c r="AK1" s="211"/>
      <c r="AL1" s="211"/>
      <c r="AM1" s="211"/>
      <c r="AN1" s="211"/>
      <c r="AO1" s="211"/>
      <c r="AP1" s="211"/>
      <c r="AQ1" s="211"/>
      <c r="AR1" s="211"/>
      <c r="AS1" s="211"/>
      <c r="AT1" s="211"/>
      <c r="AU1" s="211"/>
      <c r="AV1" s="211"/>
      <c r="AW1" s="211"/>
      <c r="AX1" s="211"/>
      <c r="AY1" s="211"/>
      <c r="AZ1" s="211"/>
      <c r="BA1" s="211"/>
      <c r="BB1" s="211"/>
      <c r="BC1" s="211"/>
      <c r="BD1" s="211"/>
      <c r="BE1" s="211"/>
      <c r="BF1" s="211"/>
      <c r="BG1" s="211"/>
      <c r="BH1" s="211"/>
      <c r="BI1" s="211"/>
      <c r="BJ1" s="211"/>
      <c r="BK1" s="211"/>
      <c r="BL1" s="211"/>
      <c r="BM1" s="211"/>
      <c r="BN1" s="211"/>
      <c r="BO1" s="211"/>
      <c r="BP1" s="211"/>
      <c r="BQ1" s="211"/>
      <c r="BR1" s="211"/>
      <c r="BS1" s="211"/>
      <c r="BT1" s="211"/>
      <c r="BU1" s="211"/>
      <c r="BV1" s="211"/>
      <c r="BW1" s="211"/>
      <c r="BX1" s="211"/>
      <c r="BY1" s="211"/>
      <c r="BZ1" s="211"/>
      <c r="CA1" s="211"/>
      <c r="CB1" s="211"/>
      <c r="CC1" s="211"/>
      <c r="CD1" s="211"/>
      <c r="CE1" s="211"/>
      <c r="CF1" s="211"/>
      <c r="CG1" s="211"/>
      <c r="CH1" s="211"/>
      <c r="CI1" s="211"/>
      <c r="CJ1" s="211"/>
      <c r="CK1" s="211"/>
      <c r="CL1" s="211"/>
      <c r="CM1" s="211"/>
      <c r="CN1" s="211"/>
      <c r="CO1" s="211"/>
      <c r="CP1" s="211"/>
      <c r="CQ1" s="211"/>
      <c r="CR1" s="211"/>
      <c r="CS1" s="211"/>
      <c r="CT1" s="211"/>
    </row>
    <row r="2" spans="1:98" ht="36" customHeight="1" x14ac:dyDescent="0.3">
      <c r="K2" s="650" t="s">
        <v>326</v>
      </c>
      <c r="L2" s="650"/>
      <c r="M2" s="650"/>
      <c r="N2" s="650"/>
    </row>
    <row r="3" spans="1:98" ht="25.5" customHeight="1" x14ac:dyDescent="0.3">
      <c r="K3" s="650"/>
      <c r="L3" s="650"/>
      <c r="M3" s="650"/>
      <c r="N3" s="650"/>
    </row>
    <row r="4" spans="1:98" ht="20.25" customHeight="1" x14ac:dyDescent="0.3">
      <c r="K4" s="650"/>
      <c r="L4" s="650"/>
      <c r="M4" s="650"/>
      <c r="N4" s="650"/>
    </row>
    <row r="5" spans="1:98" ht="34.5" customHeight="1" x14ac:dyDescent="0.3">
      <c r="A5" s="651" t="s">
        <v>0</v>
      </c>
      <c r="B5" s="651"/>
      <c r="C5" s="651"/>
      <c r="D5" s="651"/>
      <c r="E5" s="651"/>
      <c r="F5" s="651"/>
      <c r="G5" s="651"/>
      <c r="H5" s="651"/>
      <c r="I5" s="651"/>
      <c r="J5" s="651"/>
      <c r="K5" s="651"/>
      <c r="L5" s="651"/>
      <c r="M5" s="651"/>
    </row>
    <row r="6" spans="1:98" ht="21.75" customHeight="1" x14ac:dyDescent="0.3">
      <c r="A6" s="652" t="s">
        <v>298</v>
      </c>
      <c r="B6" s="652"/>
      <c r="C6" s="652"/>
      <c r="D6" s="652"/>
      <c r="E6" s="652"/>
      <c r="F6" s="652"/>
      <c r="G6" s="652"/>
      <c r="H6" s="652"/>
      <c r="I6" s="652"/>
      <c r="J6" s="652"/>
      <c r="K6" s="652"/>
      <c r="L6" s="652"/>
      <c r="M6" s="652"/>
    </row>
    <row r="7" spans="1:98" ht="27" customHeight="1" x14ac:dyDescent="0.3">
      <c r="A7" s="652" t="s">
        <v>299</v>
      </c>
      <c r="B7" s="652"/>
      <c r="C7" s="652"/>
      <c r="D7" s="652"/>
      <c r="E7" s="652"/>
      <c r="F7" s="652"/>
      <c r="G7" s="652"/>
      <c r="H7" s="652"/>
      <c r="I7" s="652"/>
      <c r="J7" s="652"/>
      <c r="K7" s="652"/>
      <c r="L7" s="652"/>
      <c r="M7" s="652"/>
    </row>
    <row r="8" spans="1:98" ht="37.5" x14ac:dyDescent="0.3">
      <c r="A8" s="653" t="s">
        <v>3</v>
      </c>
      <c r="B8" s="653" t="s">
        <v>4</v>
      </c>
      <c r="C8" s="653" t="s">
        <v>300</v>
      </c>
      <c r="D8" s="653" t="s">
        <v>301</v>
      </c>
      <c r="E8" s="653" t="s">
        <v>302</v>
      </c>
      <c r="F8" s="213" t="s">
        <v>303</v>
      </c>
      <c r="G8" s="213"/>
      <c r="H8" s="213"/>
      <c r="I8" s="213"/>
      <c r="J8" s="213"/>
      <c r="K8" s="653" t="s">
        <v>304</v>
      </c>
      <c r="L8" s="653"/>
      <c r="M8" s="653"/>
    </row>
    <row r="9" spans="1:98" x14ac:dyDescent="0.3">
      <c r="A9" s="653"/>
      <c r="B9" s="653"/>
      <c r="C9" s="653"/>
      <c r="D9" s="653"/>
      <c r="E9" s="653"/>
      <c r="F9" s="653" t="s">
        <v>13</v>
      </c>
      <c r="G9" s="653" t="s">
        <v>14</v>
      </c>
      <c r="H9" s="653" t="s">
        <v>305</v>
      </c>
      <c r="I9" s="653"/>
      <c r="J9" s="653"/>
      <c r="K9" s="654" t="s">
        <v>16</v>
      </c>
      <c r="L9" s="654" t="s">
        <v>17</v>
      </c>
      <c r="M9" s="654" t="s">
        <v>18</v>
      </c>
    </row>
    <row r="10" spans="1:98" ht="18.75" customHeight="1" x14ac:dyDescent="0.3">
      <c r="A10" s="653"/>
      <c r="B10" s="653"/>
      <c r="C10" s="653"/>
      <c r="D10" s="653"/>
      <c r="E10" s="653"/>
      <c r="F10" s="653"/>
      <c r="G10" s="653"/>
      <c r="H10" s="654" t="s">
        <v>306</v>
      </c>
      <c r="I10" s="654" t="s">
        <v>307</v>
      </c>
      <c r="J10" s="654" t="s">
        <v>18</v>
      </c>
      <c r="K10" s="654"/>
      <c r="L10" s="654"/>
      <c r="M10" s="654"/>
    </row>
    <row r="11" spans="1:98" ht="56.25" customHeight="1" x14ac:dyDescent="0.3">
      <c r="A11" s="653"/>
      <c r="B11" s="653"/>
      <c r="C11" s="653"/>
      <c r="D11" s="653"/>
      <c r="E11" s="653"/>
      <c r="F11" s="653"/>
      <c r="G11" s="653"/>
      <c r="H11" s="654"/>
      <c r="I11" s="654"/>
      <c r="J11" s="654"/>
      <c r="K11" s="654"/>
      <c r="L11" s="654"/>
      <c r="M11" s="654"/>
    </row>
    <row r="12" spans="1:98" x14ac:dyDescent="0.3">
      <c r="A12" s="214">
        <v>1</v>
      </c>
      <c r="B12" s="214">
        <v>2</v>
      </c>
      <c r="C12" s="214">
        <v>3</v>
      </c>
      <c r="D12" s="214">
        <v>4</v>
      </c>
      <c r="E12" s="214">
        <v>5</v>
      </c>
      <c r="F12" s="214">
        <v>6</v>
      </c>
      <c r="G12" s="214">
        <v>7</v>
      </c>
      <c r="H12" s="214">
        <v>8</v>
      </c>
      <c r="I12" s="214">
        <v>9</v>
      </c>
      <c r="J12" s="214">
        <v>10</v>
      </c>
      <c r="K12" s="214">
        <v>11</v>
      </c>
      <c r="L12" s="214">
        <v>12</v>
      </c>
      <c r="M12" s="214">
        <v>13</v>
      </c>
    </row>
    <row r="13" spans="1:98" s="217" customFormat="1" ht="30" customHeight="1" x14ac:dyDescent="0.35">
      <c r="A13" s="148" t="s">
        <v>285</v>
      </c>
      <c r="B13" s="148" t="s">
        <v>285</v>
      </c>
      <c r="C13" s="149" t="s">
        <v>285</v>
      </c>
      <c r="D13" s="149" t="s">
        <v>285</v>
      </c>
      <c r="E13" s="200" t="s">
        <v>20</v>
      </c>
      <c r="F13" s="148" t="s">
        <v>285</v>
      </c>
      <c r="G13" s="149" t="s">
        <v>285</v>
      </c>
      <c r="H13" s="149" t="s">
        <v>285</v>
      </c>
      <c r="I13" s="149" t="s">
        <v>285</v>
      </c>
      <c r="J13" s="149" t="s">
        <v>285</v>
      </c>
      <c r="K13" s="124">
        <f>K14+K19+K21+K23</f>
        <v>121800</v>
      </c>
      <c r="L13" s="124">
        <f>L14+L19+L21+L23</f>
        <v>108979.34</v>
      </c>
      <c r="M13" s="215">
        <f>M14+M19+M21+M23</f>
        <v>106788.28</v>
      </c>
      <c r="N13" s="216"/>
    </row>
    <row r="14" spans="1:98" s="217" customFormat="1" ht="52.5" customHeight="1" x14ac:dyDescent="0.35">
      <c r="A14" s="173" t="s">
        <v>49</v>
      </c>
      <c r="B14" s="173" t="s">
        <v>77</v>
      </c>
      <c r="C14" s="173" t="s">
        <v>209</v>
      </c>
      <c r="D14" s="174" t="s">
        <v>212</v>
      </c>
      <c r="E14" s="175" t="s">
        <v>210</v>
      </c>
      <c r="F14" s="176" t="s">
        <v>35</v>
      </c>
      <c r="G14" s="174" t="s">
        <v>308</v>
      </c>
      <c r="H14" s="177">
        <f>SUM(H15:H18)</f>
        <v>10</v>
      </c>
      <c r="I14" s="177">
        <f>SUM(I15:I18)</f>
        <v>26</v>
      </c>
      <c r="J14" s="177">
        <f>SUM(J15:J18)</f>
        <v>13</v>
      </c>
      <c r="K14" s="178">
        <f>SUM(K15:K18)</f>
        <v>5551.8499999999995</v>
      </c>
      <c r="L14" s="178">
        <f t="shared" ref="L14:M14" si="0">SUM(L15:L18)</f>
        <v>5264.3</v>
      </c>
      <c r="M14" s="178">
        <f t="shared" si="0"/>
        <v>4464.6000000000004</v>
      </c>
      <c r="N14" s="218"/>
      <c r="O14" s="219"/>
      <c r="P14" s="219"/>
    </row>
    <row r="15" spans="1:98" s="217" customFormat="1" ht="52.5" customHeight="1" x14ac:dyDescent="0.35">
      <c r="A15" s="118" t="s">
        <v>49</v>
      </c>
      <c r="B15" s="220" t="s">
        <v>77</v>
      </c>
      <c r="C15" s="221" t="s">
        <v>209</v>
      </c>
      <c r="D15" s="208" t="s">
        <v>212</v>
      </c>
      <c r="E15" s="119" t="s">
        <v>563</v>
      </c>
      <c r="F15" s="119" t="s">
        <v>35</v>
      </c>
      <c r="G15" s="208" t="s">
        <v>308</v>
      </c>
      <c r="H15" s="120">
        <v>1</v>
      </c>
      <c r="I15" s="120">
        <v>4</v>
      </c>
      <c r="J15" s="120">
        <v>0</v>
      </c>
      <c r="K15" s="121">
        <v>1360.24</v>
      </c>
      <c r="L15" s="121">
        <v>1138</v>
      </c>
      <c r="M15" s="121">
        <v>0</v>
      </c>
      <c r="N15" s="218"/>
      <c r="O15" s="219"/>
      <c r="P15" s="219"/>
    </row>
    <row r="16" spans="1:98" ht="59.25" customHeight="1" x14ac:dyDescent="0.3">
      <c r="A16" s="118" t="s">
        <v>49</v>
      </c>
      <c r="B16" s="220" t="s">
        <v>77</v>
      </c>
      <c r="C16" s="221" t="s">
        <v>209</v>
      </c>
      <c r="D16" s="208" t="s">
        <v>212</v>
      </c>
      <c r="E16" s="119" t="s">
        <v>564</v>
      </c>
      <c r="F16" s="119" t="s">
        <v>35</v>
      </c>
      <c r="G16" s="208" t="s">
        <v>308</v>
      </c>
      <c r="H16" s="120">
        <v>7</v>
      </c>
      <c r="I16" s="120">
        <v>19</v>
      </c>
      <c r="J16" s="120">
        <v>10</v>
      </c>
      <c r="K16" s="121">
        <v>4099.45</v>
      </c>
      <c r="L16" s="121">
        <v>3926.3</v>
      </c>
      <c r="M16" s="121">
        <v>4264.6000000000004</v>
      </c>
      <c r="N16" s="122"/>
    </row>
    <row r="17" spans="1:98" ht="60.75" customHeight="1" x14ac:dyDescent="0.3">
      <c r="A17" s="220" t="s">
        <v>49</v>
      </c>
      <c r="B17" s="220" t="s">
        <v>77</v>
      </c>
      <c r="C17" s="221" t="s">
        <v>209</v>
      </c>
      <c r="D17" s="222" t="s">
        <v>212</v>
      </c>
      <c r="E17" s="272" t="s">
        <v>309</v>
      </c>
      <c r="F17" s="119" t="s">
        <v>35</v>
      </c>
      <c r="G17" s="208" t="s">
        <v>308</v>
      </c>
      <c r="H17" s="120">
        <v>2</v>
      </c>
      <c r="I17" s="120">
        <v>2</v>
      </c>
      <c r="J17" s="120">
        <v>2</v>
      </c>
      <c r="K17" s="121">
        <v>92.16</v>
      </c>
      <c r="L17" s="121">
        <v>50</v>
      </c>
      <c r="M17" s="121">
        <v>50</v>
      </c>
    </row>
    <row r="18" spans="1:98" ht="60.75" customHeight="1" x14ac:dyDescent="0.3">
      <c r="A18" s="220" t="s">
        <v>49</v>
      </c>
      <c r="B18" s="220" t="s">
        <v>77</v>
      </c>
      <c r="C18" s="221" t="s">
        <v>209</v>
      </c>
      <c r="D18" s="222" t="s">
        <v>212</v>
      </c>
      <c r="E18" s="128" t="s">
        <v>310</v>
      </c>
      <c r="F18" s="119" t="s">
        <v>35</v>
      </c>
      <c r="G18" s="208" t="s">
        <v>308</v>
      </c>
      <c r="H18" s="120">
        <v>0</v>
      </c>
      <c r="I18" s="120">
        <v>1</v>
      </c>
      <c r="J18" s="120">
        <v>1</v>
      </c>
      <c r="K18" s="121">
        <v>0</v>
      </c>
      <c r="L18" s="121">
        <v>150</v>
      </c>
      <c r="M18" s="121">
        <v>150</v>
      </c>
      <c r="O18" s="223"/>
    </row>
    <row r="19" spans="1:98" ht="45.75" customHeight="1" x14ac:dyDescent="0.35">
      <c r="A19" s="173" t="s">
        <v>49</v>
      </c>
      <c r="B19" s="173" t="s">
        <v>77</v>
      </c>
      <c r="C19" s="174">
        <v>94212</v>
      </c>
      <c r="D19" s="174" t="s">
        <v>212</v>
      </c>
      <c r="E19" s="287" t="s">
        <v>390</v>
      </c>
      <c r="F19" s="176" t="s">
        <v>311</v>
      </c>
      <c r="G19" s="224" t="s">
        <v>25</v>
      </c>
      <c r="H19" s="225">
        <v>1</v>
      </c>
      <c r="I19" s="225">
        <v>1</v>
      </c>
      <c r="J19" s="225">
        <v>1</v>
      </c>
      <c r="K19" s="178">
        <f>K20</f>
        <v>1506.25</v>
      </c>
      <c r="L19" s="178">
        <f t="shared" ref="L19:M19" si="1">L20</f>
        <v>1855</v>
      </c>
      <c r="M19" s="178">
        <f t="shared" si="1"/>
        <v>1855</v>
      </c>
      <c r="O19" s="219"/>
    </row>
    <row r="20" spans="1:98" ht="56.25" x14ac:dyDescent="0.3">
      <c r="A20" s="220" t="s">
        <v>82</v>
      </c>
      <c r="B20" s="220" t="s">
        <v>77</v>
      </c>
      <c r="C20" s="221" t="s">
        <v>211</v>
      </c>
      <c r="D20" s="208" t="s">
        <v>212</v>
      </c>
      <c r="E20" s="288" t="s">
        <v>312</v>
      </c>
      <c r="F20" s="288" t="s">
        <v>311</v>
      </c>
      <c r="G20" s="226" t="s">
        <v>25</v>
      </c>
      <c r="H20" s="120">
        <v>1</v>
      </c>
      <c r="I20" s="120">
        <v>1</v>
      </c>
      <c r="J20" s="120">
        <v>1</v>
      </c>
      <c r="K20" s="121">
        <v>1506.25</v>
      </c>
      <c r="L20" s="227">
        <v>1855</v>
      </c>
      <c r="M20" s="227">
        <v>1855</v>
      </c>
    </row>
    <row r="21" spans="1:98" s="126" customFormat="1" ht="60" customHeight="1" x14ac:dyDescent="0.35">
      <c r="A21" s="173" t="s">
        <v>49</v>
      </c>
      <c r="B21" s="173" t="s">
        <v>77</v>
      </c>
      <c r="C21" s="174">
        <v>94219</v>
      </c>
      <c r="D21" s="174" t="s">
        <v>74</v>
      </c>
      <c r="E21" s="179" t="s">
        <v>214</v>
      </c>
      <c r="F21" s="180" t="s">
        <v>313</v>
      </c>
      <c r="G21" s="224" t="s">
        <v>25</v>
      </c>
      <c r="H21" s="174">
        <f t="shared" ref="H21:N21" si="2">H22</f>
        <v>36</v>
      </c>
      <c r="I21" s="174">
        <f t="shared" si="2"/>
        <v>26</v>
      </c>
      <c r="J21" s="174">
        <f t="shared" si="2"/>
        <v>17</v>
      </c>
      <c r="K21" s="178">
        <f t="shared" si="2"/>
        <v>108374.09</v>
      </c>
      <c r="L21" s="178">
        <f>L22</f>
        <v>101860.04</v>
      </c>
      <c r="M21" s="178">
        <f t="shared" si="2"/>
        <v>100468.68</v>
      </c>
      <c r="N21" s="125">
        <f t="shared" si="2"/>
        <v>0</v>
      </c>
      <c r="O21" s="219"/>
      <c r="P21" s="211"/>
      <c r="Q21" s="211"/>
      <c r="R21" s="211"/>
      <c r="S21" s="211"/>
      <c r="T21" s="211"/>
      <c r="U21" s="211"/>
      <c r="V21" s="211"/>
      <c r="W21" s="211"/>
      <c r="X21" s="211"/>
      <c r="Y21" s="211"/>
      <c r="Z21" s="211"/>
      <c r="AA21" s="211"/>
      <c r="AB21" s="211"/>
      <c r="AC21" s="211"/>
      <c r="AD21" s="211"/>
      <c r="AE21" s="211"/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  <c r="BI21" s="211"/>
      <c r="BJ21" s="211"/>
      <c r="BK21" s="211"/>
      <c r="BL21" s="211"/>
      <c r="BM21" s="211"/>
      <c r="BN21" s="211"/>
      <c r="BO21" s="211"/>
      <c r="BP21" s="211"/>
      <c r="BQ21" s="211"/>
      <c r="BR21" s="211"/>
      <c r="BS21" s="211"/>
      <c r="BT21" s="211"/>
      <c r="BU21" s="211"/>
      <c r="BV21" s="211"/>
      <c r="BW21" s="211"/>
      <c r="BX21" s="211"/>
      <c r="BY21" s="211"/>
      <c r="BZ21" s="211"/>
      <c r="CA21" s="211"/>
      <c r="CB21" s="211"/>
      <c r="CC21" s="211"/>
      <c r="CD21" s="211"/>
      <c r="CE21" s="211"/>
      <c r="CF21" s="211"/>
      <c r="CG21" s="211"/>
      <c r="CH21" s="211"/>
      <c r="CI21" s="211"/>
      <c r="CJ21" s="211"/>
      <c r="CK21" s="211"/>
      <c r="CL21" s="211"/>
      <c r="CM21" s="211"/>
      <c r="CN21" s="211"/>
      <c r="CO21" s="211"/>
      <c r="CP21" s="211"/>
      <c r="CQ21" s="211"/>
      <c r="CR21" s="211"/>
      <c r="CS21" s="211"/>
      <c r="CT21" s="211"/>
    </row>
    <row r="22" spans="1:98" s="212" customFormat="1" ht="100.5" customHeight="1" x14ac:dyDescent="0.3">
      <c r="A22" s="220" t="s">
        <v>49</v>
      </c>
      <c r="B22" s="220" t="s">
        <v>77</v>
      </c>
      <c r="C22" s="222">
        <v>94219</v>
      </c>
      <c r="D22" s="127" t="s">
        <v>27</v>
      </c>
      <c r="E22" s="119" t="s">
        <v>314</v>
      </c>
      <c r="F22" s="119" t="s">
        <v>313</v>
      </c>
      <c r="G22" s="226" t="s">
        <v>25</v>
      </c>
      <c r="H22" s="208">
        <v>36</v>
      </c>
      <c r="I22" s="208">
        <v>26</v>
      </c>
      <c r="J22" s="208">
        <v>17</v>
      </c>
      <c r="K22" s="121">
        <v>108374.09</v>
      </c>
      <c r="L22" s="227">
        <v>101860.04</v>
      </c>
      <c r="M22" s="227">
        <v>100468.68</v>
      </c>
      <c r="O22" s="211"/>
      <c r="P22" s="211"/>
      <c r="Q22" s="211"/>
    </row>
    <row r="23" spans="1:98" s="212" customFormat="1" ht="60" customHeight="1" x14ac:dyDescent="0.35">
      <c r="A23" s="173" t="s">
        <v>49</v>
      </c>
      <c r="B23" s="173" t="s">
        <v>77</v>
      </c>
      <c r="C23" s="174">
        <v>94221</v>
      </c>
      <c r="D23" s="174" t="s">
        <v>315</v>
      </c>
      <c r="E23" s="181" t="s">
        <v>213</v>
      </c>
      <c r="F23" s="175" t="s">
        <v>316</v>
      </c>
      <c r="G23" s="224" t="s">
        <v>25</v>
      </c>
      <c r="H23" s="174">
        <v>1</v>
      </c>
      <c r="I23" s="174">
        <v>0</v>
      </c>
      <c r="J23" s="174">
        <v>0</v>
      </c>
      <c r="K23" s="178">
        <f>K24</f>
        <v>6367.81</v>
      </c>
      <c r="L23" s="178">
        <v>0</v>
      </c>
      <c r="M23" s="178">
        <f t="shared" ref="M23" si="3">M24</f>
        <v>0</v>
      </c>
      <c r="O23" s="219"/>
      <c r="P23" s="211"/>
      <c r="Q23" s="211"/>
    </row>
    <row r="24" spans="1:98" s="212" customFormat="1" ht="56.25" x14ac:dyDescent="0.3">
      <c r="A24" s="220" t="s">
        <v>49</v>
      </c>
      <c r="B24" s="220" t="s">
        <v>77</v>
      </c>
      <c r="C24" s="222">
        <v>94221</v>
      </c>
      <c r="D24" s="127" t="s">
        <v>27</v>
      </c>
      <c r="E24" s="119" t="s">
        <v>317</v>
      </c>
      <c r="F24" s="128" t="s">
        <v>316</v>
      </c>
      <c r="G24" s="226" t="s">
        <v>25</v>
      </c>
      <c r="H24" s="129">
        <v>1</v>
      </c>
      <c r="I24" s="208">
        <v>0</v>
      </c>
      <c r="J24" s="208">
        <v>0</v>
      </c>
      <c r="K24" s="121">
        <v>6367.81</v>
      </c>
      <c r="L24" s="121">
        <v>0</v>
      </c>
      <c r="M24" s="121">
        <v>0</v>
      </c>
      <c r="O24" s="211"/>
      <c r="P24" s="211"/>
      <c r="Q24" s="211"/>
    </row>
    <row r="25" spans="1:98" s="212" customFormat="1" x14ac:dyDescent="0.3">
      <c r="A25" s="211"/>
      <c r="B25" s="211"/>
      <c r="C25" s="211"/>
      <c r="D25" s="211"/>
      <c r="E25" s="211"/>
      <c r="F25" s="211"/>
      <c r="G25" s="211"/>
      <c r="H25" s="211"/>
      <c r="I25" s="211"/>
      <c r="J25" s="211"/>
      <c r="K25" s="123"/>
      <c r="L25" s="211"/>
      <c r="O25" s="211"/>
      <c r="P25" s="211"/>
      <c r="Q25" s="211"/>
    </row>
    <row r="26" spans="1:98" s="212" customFormat="1" x14ac:dyDescent="0.3">
      <c r="A26" s="211"/>
      <c r="B26" s="211"/>
      <c r="C26" s="211"/>
      <c r="D26" s="211"/>
      <c r="E26" s="211"/>
      <c r="F26" s="211"/>
      <c r="G26" s="211"/>
      <c r="H26" s="211"/>
      <c r="I26" s="211"/>
      <c r="J26" s="211"/>
      <c r="K26" s="123"/>
      <c r="L26" s="211"/>
      <c r="O26" s="211"/>
      <c r="P26" s="211"/>
      <c r="Q26" s="211"/>
    </row>
    <row r="27" spans="1:98" s="212" customFormat="1" x14ac:dyDescent="0.3">
      <c r="A27" s="211"/>
      <c r="B27" s="211"/>
      <c r="C27" s="211"/>
      <c r="D27" s="211"/>
      <c r="E27" s="211"/>
      <c r="F27" s="211"/>
      <c r="G27" s="211"/>
      <c r="H27" s="211"/>
      <c r="I27" s="211"/>
      <c r="J27" s="211"/>
      <c r="K27" s="123"/>
      <c r="L27" s="211"/>
      <c r="O27" s="211"/>
      <c r="P27" s="211"/>
      <c r="Q27" s="211"/>
    </row>
    <row r="28" spans="1:98" s="212" customFormat="1" x14ac:dyDescent="0.3">
      <c r="A28" s="211"/>
      <c r="B28" s="211"/>
      <c r="C28" s="211"/>
      <c r="D28" s="211"/>
      <c r="E28" s="211"/>
      <c r="F28" s="211"/>
      <c r="G28" s="211"/>
      <c r="H28" s="211"/>
      <c r="I28" s="211"/>
      <c r="J28" s="211"/>
      <c r="K28" s="123"/>
      <c r="L28" s="211"/>
      <c r="O28" s="211"/>
      <c r="P28" s="211"/>
      <c r="Q28" s="211"/>
    </row>
    <row r="29" spans="1:98" s="212" customFormat="1" x14ac:dyDescent="0.3">
      <c r="A29" s="211"/>
      <c r="B29" s="211"/>
      <c r="C29" s="211"/>
      <c r="D29" s="211"/>
      <c r="E29" s="211"/>
      <c r="F29" s="211"/>
      <c r="G29" s="211"/>
      <c r="H29" s="211"/>
      <c r="I29" s="211"/>
      <c r="J29" s="211"/>
      <c r="K29" s="123"/>
      <c r="L29" s="211"/>
      <c r="O29" s="211"/>
      <c r="P29" s="211"/>
      <c r="Q29" s="211"/>
    </row>
    <row r="30" spans="1:98" x14ac:dyDescent="0.3">
      <c r="K30" s="123"/>
    </row>
    <row r="31" spans="1:98" x14ac:dyDescent="0.3">
      <c r="K31" s="123"/>
    </row>
    <row r="32" spans="1:98" x14ac:dyDescent="0.3">
      <c r="K32" s="123"/>
    </row>
    <row r="33" spans="11:11" x14ac:dyDescent="0.3">
      <c r="K33" s="123"/>
    </row>
    <row r="34" spans="11:11" x14ac:dyDescent="0.3">
      <c r="K34" s="123"/>
    </row>
    <row r="35" spans="11:11" x14ac:dyDescent="0.3">
      <c r="K35" s="123"/>
    </row>
    <row r="36" spans="11:11" x14ac:dyDescent="0.3">
      <c r="K36" s="123"/>
    </row>
    <row r="37" spans="11:11" x14ac:dyDescent="0.3">
      <c r="K37" s="123"/>
    </row>
    <row r="38" spans="11:11" x14ac:dyDescent="0.3">
      <c r="K38" s="123"/>
    </row>
    <row r="39" spans="11:11" x14ac:dyDescent="0.3">
      <c r="K39" s="123"/>
    </row>
    <row r="40" spans="11:11" x14ac:dyDescent="0.3">
      <c r="K40" s="123"/>
    </row>
    <row r="41" spans="11:11" x14ac:dyDescent="0.3">
      <c r="K41" s="123"/>
    </row>
    <row r="42" spans="11:11" x14ac:dyDescent="0.3">
      <c r="K42" s="123"/>
    </row>
  </sheetData>
  <autoFilter ref="A2:N24">
    <filterColumn colId="10" showButton="0"/>
    <filterColumn colId="11" showButton="0"/>
    <filterColumn colId="12" showButton="0"/>
  </autoFilter>
  <mergeCells count="19">
    <mergeCell ref="H10:H11"/>
    <mergeCell ref="I10:I11"/>
    <mergeCell ref="J10:J11"/>
    <mergeCell ref="K2:N4"/>
    <mergeCell ref="A5:M5"/>
    <mergeCell ref="A6:M6"/>
    <mergeCell ref="A7:M7"/>
    <mergeCell ref="A8:A11"/>
    <mergeCell ref="B8:B11"/>
    <mergeCell ref="C8:C11"/>
    <mergeCell ref="D8:D11"/>
    <mergeCell ref="E8:E11"/>
    <mergeCell ref="K8:M8"/>
    <mergeCell ref="F9:F11"/>
    <mergeCell ref="G9:G11"/>
    <mergeCell ref="H9:J9"/>
    <mergeCell ref="K9:K11"/>
    <mergeCell ref="L9:L11"/>
    <mergeCell ref="M9:M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0" orientation="landscape" r:id="rId1"/>
  <headerFooter differentFirst="1">
    <oddHeader>&amp;C&amp;P&amp;R&amp;P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3"/>
  <sheetViews>
    <sheetView view="pageBreakPreview" zoomScale="60" zoomScaleNormal="85" zoomScalePageLayoutView="70" workbookViewId="0">
      <selection activeCell="H13" sqref="H13"/>
    </sheetView>
  </sheetViews>
  <sheetFormatPr defaultColWidth="8.7109375" defaultRowHeight="15.75" x14ac:dyDescent="0.25"/>
  <cols>
    <col min="1" max="1" width="16.5703125" style="46" customWidth="1"/>
    <col min="2" max="2" width="15.7109375" style="46" customWidth="1"/>
    <col min="3" max="3" width="19" style="46" customWidth="1"/>
    <col min="4" max="4" width="18.42578125" style="46" customWidth="1"/>
    <col min="5" max="5" width="75.7109375" style="46" customWidth="1"/>
    <col min="6" max="6" width="28.85546875" style="46" customWidth="1"/>
    <col min="7" max="7" width="15.5703125" style="46" customWidth="1"/>
    <col min="8" max="8" width="14.28515625" style="46" customWidth="1"/>
    <col min="9" max="9" width="19.42578125" style="46" customWidth="1"/>
    <col min="10" max="10" width="13.140625" style="46" bestFit="1" customWidth="1"/>
    <col min="11" max="11" width="16.42578125" style="46" customWidth="1"/>
    <col min="12" max="12" width="14.42578125" style="46" customWidth="1"/>
    <col min="13" max="13" width="14.85546875" style="46" customWidth="1"/>
    <col min="14" max="14" width="80.42578125" style="48" hidden="1" customWidth="1"/>
    <col min="15" max="15" width="10.28515625" style="45" hidden="1" customWidth="1"/>
    <col min="16" max="17" width="11.5703125" style="45" hidden="1" customWidth="1"/>
    <col min="18" max="18" width="10.28515625" style="45" hidden="1" customWidth="1"/>
    <col min="19" max="20" width="8.7109375" style="45" hidden="1" bestFit="1" customWidth="1"/>
    <col min="21" max="21" width="9.140625" style="45" hidden="1" customWidth="1"/>
    <col min="22" max="23" width="10.28515625" style="45" hidden="1" customWidth="1"/>
    <col min="24" max="24" width="25.5703125" style="45" hidden="1" customWidth="1"/>
    <col min="25" max="25" width="26.85546875" style="45" customWidth="1"/>
    <col min="26" max="26" width="17.28515625" style="45" customWidth="1"/>
    <col min="27" max="27" width="16" style="45" customWidth="1"/>
    <col min="28" max="28" width="13.5703125" style="45" customWidth="1"/>
    <col min="29" max="29" width="8.7109375" style="45" bestFit="1" customWidth="1"/>
    <col min="30" max="30" width="12.28515625" style="45" bestFit="1" customWidth="1"/>
    <col min="31" max="31" width="9.140625" style="45" bestFit="1" customWidth="1"/>
    <col min="32" max="42" width="8.7109375" style="45" bestFit="1" customWidth="1"/>
    <col min="43" max="43" width="8.7109375" style="46" bestFit="1" customWidth="1"/>
    <col min="44" max="16384" width="8.7109375" style="46"/>
  </cols>
  <sheetData>
    <row r="1" spans="1:43" s="45" customFormat="1" ht="144.75" customHeight="1" x14ac:dyDescent="0.3">
      <c r="A1" s="42"/>
      <c r="B1" s="43"/>
      <c r="C1" s="43"/>
      <c r="D1" s="43"/>
      <c r="E1" s="43"/>
      <c r="F1" s="43"/>
      <c r="G1" s="43"/>
      <c r="H1" s="43"/>
      <c r="I1" s="43"/>
      <c r="J1" s="616" t="s">
        <v>492</v>
      </c>
      <c r="K1" s="616"/>
      <c r="L1" s="616"/>
      <c r="M1" s="616"/>
      <c r="N1" s="44"/>
      <c r="AQ1" s="46"/>
    </row>
    <row r="2" spans="1:43" s="45" customFormat="1" ht="18.75" customHeight="1" x14ac:dyDescent="0.25">
      <c r="A2" s="617" t="s">
        <v>0</v>
      </c>
      <c r="B2" s="617"/>
      <c r="C2" s="617"/>
      <c r="D2" s="617"/>
      <c r="E2" s="617"/>
      <c r="F2" s="617"/>
      <c r="G2" s="617"/>
      <c r="H2" s="617"/>
      <c r="I2" s="617"/>
      <c r="J2" s="617"/>
      <c r="K2" s="617"/>
      <c r="L2" s="617"/>
      <c r="M2" s="617"/>
      <c r="N2" s="47"/>
      <c r="AQ2" s="46"/>
    </row>
    <row r="3" spans="1:43" s="45" customFormat="1" ht="18.75" customHeight="1" x14ac:dyDescent="0.25">
      <c r="A3" s="617" t="s">
        <v>397</v>
      </c>
      <c r="B3" s="617"/>
      <c r="C3" s="617"/>
      <c r="D3" s="617"/>
      <c r="E3" s="617"/>
      <c r="F3" s="617"/>
      <c r="G3" s="617"/>
      <c r="H3" s="617"/>
      <c r="I3" s="617"/>
      <c r="J3" s="617"/>
      <c r="K3" s="617"/>
      <c r="L3" s="617"/>
      <c r="M3" s="617"/>
      <c r="N3" s="48"/>
      <c r="AQ3" s="46"/>
    </row>
    <row r="4" spans="1:43" s="45" customFormat="1" ht="18.75" customHeight="1" x14ac:dyDescent="0.25">
      <c r="A4" s="42"/>
      <c r="B4" s="42"/>
      <c r="C4" s="617" t="s">
        <v>2</v>
      </c>
      <c r="D4" s="617"/>
      <c r="E4" s="617"/>
      <c r="F4" s="617"/>
      <c r="G4" s="617"/>
      <c r="H4" s="617"/>
      <c r="I4" s="617"/>
      <c r="J4" s="617"/>
      <c r="K4" s="617"/>
      <c r="L4" s="617"/>
      <c r="M4" s="617"/>
      <c r="N4" s="48"/>
      <c r="AQ4" s="46"/>
    </row>
    <row r="5" spans="1:43" ht="10.5" customHeight="1" x14ac:dyDescent="0.25"/>
    <row r="6" spans="1:43" s="45" customFormat="1" ht="81.75" customHeight="1" x14ac:dyDescent="0.25">
      <c r="A6" s="618" t="s">
        <v>3</v>
      </c>
      <c r="B6" s="618" t="s">
        <v>4</v>
      </c>
      <c r="C6" s="618" t="s">
        <v>5</v>
      </c>
      <c r="D6" s="618" t="s">
        <v>6</v>
      </c>
      <c r="E6" s="618" t="s">
        <v>7</v>
      </c>
      <c r="F6" s="618" t="s">
        <v>146</v>
      </c>
      <c r="G6" s="621"/>
      <c r="H6" s="622"/>
      <c r="I6" s="622"/>
      <c r="J6" s="623"/>
      <c r="K6" s="622" t="s">
        <v>9</v>
      </c>
      <c r="L6" s="622"/>
      <c r="M6" s="623"/>
      <c r="N6" s="632" t="s">
        <v>10</v>
      </c>
      <c r="O6" s="630" t="s">
        <v>11</v>
      </c>
      <c r="P6" s="631"/>
      <c r="Q6" s="631"/>
      <c r="R6" s="630"/>
      <c r="T6" s="632" t="s">
        <v>12</v>
      </c>
      <c r="U6" s="631"/>
      <c r="V6" s="631"/>
      <c r="W6" s="630"/>
      <c r="AQ6" s="46"/>
    </row>
    <row r="7" spans="1:43" s="45" customFormat="1" ht="23.25" customHeight="1" x14ac:dyDescent="0.25">
      <c r="A7" s="619"/>
      <c r="B7" s="619"/>
      <c r="C7" s="619"/>
      <c r="D7" s="619"/>
      <c r="E7" s="619"/>
      <c r="F7" s="618" t="s">
        <v>13</v>
      </c>
      <c r="G7" s="633" t="s">
        <v>14</v>
      </c>
      <c r="H7" s="635" t="s">
        <v>15</v>
      </c>
      <c r="I7" s="635"/>
      <c r="J7" s="635"/>
      <c r="K7" s="624"/>
      <c r="L7" s="624"/>
      <c r="M7" s="625"/>
      <c r="N7" s="639"/>
      <c r="O7" s="49"/>
      <c r="P7" s="50"/>
      <c r="Q7" s="50"/>
      <c r="R7" s="50"/>
      <c r="T7" s="50"/>
      <c r="U7" s="50"/>
      <c r="V7" s="50"/>
      <c r="W7" s="50"/>
      <c r="AQ7" s="46"/>
    </row>
    <row r="8" spans="1:43" s="45" customFormat="1" ht="22.5" customHeight="1" x14ac:dyDescent="0.25">
      <c r="A8" s="619"/>
      <c r="B8" s="619"/>
      <c r="C8" s="619"/>
      <c r="D8" s="619"/>
      <c r="E8" s="619"/>
      <c r="F8" s="619"/>
      <c r="G8" s="634"/>
      <c r="H8" s="635"/>
      <c r="I8" s="635"/>
      <c r="J8" s="635"/>
      <c r="K8" s="626"/>
      <c r="L8" s="626"/>
      <c r="M8" s="627"/>
      <c r="N8" s="640"/>
      <c r="O8" s="49"/>
      <c r="P8" s="50"/>
      <c r="Q8" s="50"/>
      <c r="R8" s="50"/>
      <c r="T8" s="50"/>
      <c r="U8" s="50"/>
      <c r="V8" s="50"/>
      <c r="W8" s="50"/>
      <c r="AQ8" s="46"/>
    </row>
    <row r="9" spans="1:43" s="45" customFormat="1" ht="43.5" customHeight="1" thickBot="1" x14ac:dyDescent="0.3">
      <c r="A9" s="620"/>
      <c r="B9" s="620"/>
      <c r="C9" s="620"/>
      <c r="D9" s="620"/>
      <c r="E9" s="620"/>
      <c r="F9" s="620"/>
      <c r="G9" s="620"/>
      <c r="H9" s="51" t="s">
        <v>16</v>
      </c>
      <c r="I9" s="51" t="s">
        <v>17</v>
      </c>
      <c r="J9" s="51" t="s">
        <v>18</v>
      </c>
      <c r="K9" s="52" t="s">
        <v>16</v>
      </c>
      <c r="L9" s="52" t="s">
        <v>17</v>
      </c>
      <c r="M9" s="52" t="s">
        <v>18</v>
      </c>
      <c r="N9" s="53"/>
      <c r="O9" s="54">
        <v>2020</v>
      </c>
      <c r="P9" s="55">
        <v>2021</v>
      </c>
      <c r="Q9" s="55">
        <v>2022</v>
      </c>
      <c r="R9" s="55">
        <v>2023</v>
      </c>
      <c r="T9" s="55">
        <v>2020</v>
      </c>
      <c r="U9" s="55">
        <v>2021</v>
      </c>
      <c r="V9" s="55">
        <v>2022</v>
      </c>
      <c r="W9" s="55">
        <v>2023</v>
      </c>
      <c r="Y9" s="56"/>
      <c r="Z9" s="56"/>
      <c r="AA9" s="56"/>
      <c r="AQ9" s="46"/>
    </row>
    <row r="10" spans="1:43" s="45" customFormat="1" ht="16.5" thickBot="1" x14ac:dyDescent="0.3">
      <c r="A10" s="52">
        <v>1</v>
      </c>
      <c r="B10" s="52">
        <v>2</v>
      </c>
      <c r="C10" s="52">
        <v>3</v>
      </c>
      <c r="D10" s="52">
        <v>4</v>
      </c>
      <c r="E10" s="52">
        <v>5</v>
      </c>
      <c r="F10" s="52">
        <v>6</v>
      </c>
      <c r="G10" s="52">
        <v>7</v>
      </c>
      <c r="H10" s="52">
        <v>8</v>
      </c>
      <c r="I10" s="52">
        <v>9</v>
      </c>
      <c r="J10" s="52">
        <v>10</v>
      </c>
      <c r="K10" s="52">
        <v>11</v>
      </c>
      <c r="L10" s="52">
        <v>12</v>
      </c>
      <c r="M10" s="52">
        <v>13</v>
      </c>
      <c r="N10" s="53"/>
      <c r="Y10" s="56"/>
      <c r="Z10" s="56"/>
      <c r="AA10" s="57"/>
      <c r="AQ10" s="46"/>
    </row>
    <row r="11" spans="1:43" s="45" customFormat="1" ht="37.5" customHeight="1" thickBot="1" x14ac:dyDescent="0.3">
      <c r="A11" s="148" t="s">
        <v>285</v>
      </c>
      <c r="B11" s="148" t="s">
        <v>285</v>
      </c>
      <c r="C11" s="149" t="s">
        <v>285</v>
      </c>
      <c r="D11" s="149" t="s">
        <v>285</v>
      </c>
      <c r="E11" s="260" t="s">
        <v>20</v>
      </c>
      <c r="F11" s="261" t="s">
        <v>285</v>
      </c>
      <c r="G11" s="262" t="s">
        <v>285</v>
      </c>
      <c r="H11" s="149" t="s">
        <v>285</v>
      </c>
      <c r="I11" s="149" t="s">
        <v>285</v>
      </c>
      <c r="J11" s="149" t="s">
        <v>285</v>
      </c>
      <c r="K11" s="58">
        <f>SUM(K12:K13)</f>
        <v>275667.90999999997</v>
      </c>
      <c r="L11" s="58">
        <f>SUM(L12:L13)</f>
        <v>203791.36000000002</v>
      </c>
      <c r="M11" s="58">
        <f>SUM(M12:M13)</f>
        <v>204054.84</v>
      </c>
      <c r="N11" s="53"/>
      <c r="O11" s="59"/>
      <c r="P11" s="59"/>
      <c r="Q11" s="59"/>
      <c r="R11" s="59"/>
      <c r="S11" s="59"/>
      <c r="T11" s="59"/>
      <c r="U11" s="59"/>
      <c r="V11" s="59"/>
      <c r="W11" s="59"/>
      <c r="AA11" s="60"/>
      <c r="AQ11" s="46"/>
    </row>
    <row r="12" spans="1:43" s="45" customFormat="1" ht="36.75" customHeight="1" x14ac:dyDescent="0.25">
      <c r="A12" s="61">
        <v>2</v>
      </c>
      <c r="B12" s="62" t="s">
        <v>215</v>
      </c>
      <c r="C12" s="62" t="s">
        <v>216</v>
      </c>
      <c r="D12" s="62" t="s">
        <v>186</v>
      </c>
      <c r="E12" s="101" t="s">
        <v>217</v>
      </c>
      <c r="F12" s="67" t="s">
        <v>218</v>
      </c>
      <c r="G12" s="67" t="s">
        <v>25</v>
      </c>
      <c r="H12" s="377">
        <f>106412+1945</f>
        <v>108357</v>
      </c>
      <c r="I12" s="251">
        <f>106412+2000+1831</f>
        <v>110243</v>
      </c>
      <c r="J12" s="251">
        <f>106412+2000+1831+1800</f>
        <v>112043</v>
      </c>
      <c r="K12" s="132">
        <v>113181.8</v>
      </c>
      <c r="L12" s="132">
        <v>145581.1</v>
      </c>
      <c r="M12" s="132">
        <v>94054.84</v>
      </c>
      <c r="N12" s="48"/>
      <c r="O12" s="59"/>
      <c r="P12" s="59"/>
      <c r="Q12" s="59"/>
      <c r="R12" s="59"/>
      <c r="S12" s="59"/>
      <c r="T12" s="59"/>
      <c r="U12" s="59"/>
      <c r="V12" s="59"/>
      <c r="W12" s="59"/>
      <c r="AQ12" s="46"/>
    </row>
    <row r="13" spans="1:43" s="45" customFormat="1" ht="41.25" customHeight="1" x14ac:dyDescent="0.25">
      <c r="A13" s="61">
        <v>2</v>
      </c>
      <c r="B13" s="62" t="s">
        <v>215</v>
      </c>
      <c r="C13" s="62" t="s">
        <v>219</v>
      </c>
      <c r="D13" s="62" t="s">
        <v>36</v>
      </c>
      <c r="E13" s="117" t="s">
        <v>220</v>
      </c>
      <c r="F13" s="67" t="s">
        <v>218</v>
      </c>
      <c r="G13" s="67" t="s">
        <v>25</v>
      </c>
      <c r="H13" s="271">
        <f>1800+31+249+1205+162+836+1557</f>
        <v>5840</v>
      </c>
      <c r="I13" s="69">
        <v>1800</v>
      </c>
      <c r="J13" s="69">
        <v>1800</v>
      </c>
      <c r="K13" s="132">
        <v>162486.10999999999</v>
      </c>
      <c r="L13" s="63">
        <v>58210.26</v>
      </c>
      <c r="M13" s="63">
        <v>110000</v>
      </c>
      <c r="N13" s="48"/>
      <c r="O13" s="59"/>
      <c r="P13" s="59"/>
      <c r="Q13" s="59"/>
      <c r="R13" s="59"/>
      <c r="S13" s="59"/>
      <c r="T13" s="59"/>
      <c r="U13" s="59"/>
      <c r="V13" s="59"/>
      <c r="W13" s="59"/>
      <c r="AQ13" s="46"/>
    </row>
  </sheetData>
  <mergeCells count="17">
    <mergeCell ref="J1:M1"/>
    <mergeCell ref="A2:M2"/>
    <mergeCell ref="A3:M3"/>
    <mergeCell ref="C4:M4"/>
    <mergeCell ref="A6:A9"/>
    <mergeCell ref="B6:B9"/>
    <mergeCell ref="C6:C9"/>
    <mergeCell ref="D6:D9"/>
    <mergeCell ref="E6:E9"/>
    <mergeCell ref="F6:J6"/>
    <mergeCell ref="K6:M8"/>
    <mergeCell ref="N6:N8"/>
    <mergeCell ref="O6:R6"/>
    <mergeCell ref="T6:W6"/>
    <mergeCell ref="F7:F9"/>
    <mergeCell ref="G7:G9"/>
    <mergeCell ref="H7:J8"/>
  </mergeCells>
  <pageMargins left="0.25" right="0.25" top="0.75" bottom="0.75" header="0.3" footer="0.3"/>
  <pageSetup paperSize="9" scale="50" fitToHeight="0" orientation="landscape" r:id="rId1"/>
  <headerFooter differentFirst="1">
    <oddHeader>&amp;C&amp;"Arial Cyr,обычный"&amp;10&amp;P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2"/>
  <sheetViews>
    <sheetView view="pageBreakPreview" zoomScale="70" zoomScaleNormal="85" zoomScaleSheetLayoutView="70" zoomScalePageLayoutView="70" workbookViewId="0">
      <selection activeCell="F13" sqref="F13"/>
    </sheetView>
  </sheetViews>
  <sheetFormatPr defaultColWidth="8.7109375" defaultRowHeight="15.75" x14ac:dyDescent="0.25"/>
  <cols>
    <col min="1" max="1" width="16.5703125" style="46" customWidth="1"/>
    <col min="2" max="2" width="15.7109375" style="46" customWidth="1"/>
    <col min="3" max="3" width="19" style="46" customWidth="1"/>
    <col min="4" max="4" width="18.42578125" style="46" customWidth="1"/>
    <col min="5" max="5" width="75.7109375" style="46" customWidth="1"/>
    <col min="6" max="6" width="28.85546875" style="46" customWidth="1"/>
    <col min="7" max="7" width="15.5703125" style="46" customWidth="1"/>
    <col min="8" max="8" width="14.28515625" style="46" customWidth="1"/>
    <col min="9" max="9" width="19.42578125" style="46" customWidth="1"/>
    <col min="10" max="10" width="13.140625" style="46" bestFit="1" customWidth="1"/>
    <col min="11" max="11" width="16.42578125" style="46" customWidth="1"/>
    <col min="12" max="12" width="14.42578125" style="46" customWidth="1"/>
    <col min="13" max="13" width="14.85546875" style="46" customWidth="1"/>
    <col min="14" max="14" width="80.42578125" style="48" hidden="1" customWidth="1"/>
    <col min="15" max="15" width="10.28515625" style="45" hidden="1" customWidth="1"/>
    <col min="16" max="17" width="11.5703125" style="45" hidden="1" customWidth="1"/>
    <col min="18" max="18" width="10.28515625" style="45" hidden="1" customWidth="1"/>
    <col min="19" max="20" width="8.7109375" style="45" hidden="1" bestFit="1" customWidth="1"/>
    <col min="21" max="21" width="9.140625" style="45" hidden="1" customWidth="1"/>
    <col min="22" max="23" width="10.28515625" style="45" hidden="1" customWidth="1"/>
    <col min="24" max="24" width="25.5703125" style="45" hidden="1" customWidth="1"/>
    <col min="25" max="25" width="26.85546875" style="45" customWidth="1"/>
    <col min="26" max="26" width="17.28515625" style="45" customWidth="1"/>
    <col min="27" max="27" width="16" style="45" customWidth="1"/>
    <col min="28" max="28" width="13.5703125" style="45" customWidth="1"/>
    <col min="29" max="29" width="8.7109375" style="45" bestFit="1" customWidth="1"/>
    <col min="30" max="30" width="12.28515625" style="45" bestFit="1" customWidth="1"/>
    <col min="31" max="31" width="9.140625" style="45" bestFit="1" customWidth="1"/>
    <col min="32" max="42" width="8.7109375" style="45" bestFit="1" customWidth="1"/>
    <col min="43" max="43" width="8.7109375" style="46" bestFit="1" customWidth="1"/>
    <col min="44" max="16384" width="8.7109375" style="46"/>
  </cols>
  <sheetData>
    <row r="1" spans="1:43" s="45" customFormat="1" ht="144.75" customHeight="1" x14ac:dyDescent="0.3">
      <c r="A1" s="42"/>
      <c r="B1" s="43"/>
      <c r="C1" s="43"/>
      <c r="D1" s="43"/>
      <c r="E1" s="43"/>
      <c r="F1" s="43"/>
      <c r="G1" s="43"/>
      <c r="H1" s="43"/>
      <c r="I1" s="43"/>
      <c r="J1" s="616" t="s">
        <v>493</v>
      </c>
      <c r="K1" s="616"/>
      <c r="L1" s="616"/>
      <c r="M1" s="616"/>
      <c r="N1" s="44"/>
      <c r="AQ1" s="46"/>
    </row>
    <row r="2" spans="1:43" s="45" customFormat="1" ht="18.75" customHeight="1" x14ac:dyDescent="0.25">
      <c r="A2" s="617" t="s">
        <v>0</v>
      </c>
      <c r="B2" s="617"/>
      <c r="C2" s="617"/>
      <c r="D2" s="617"/>
      <c r="E2" s="617"/>
      <c r="F2" s="617"/>
      <c r="G2" s="617"/>
      <c r="H2" s="617"/>
      <c r="I2" s="617"/>
      <c r="J2" s="617"/>
      <c r="K2" s="617"/>
      <c r="L2" s="617"/>
      <c r="M2" s="617"/>
      <c r="N2" s="47"/>
      <c r="AQ2" s="46"/>
    </row>
    <row r="3" spans="1:43" s="45" customFormat="1" ht="18.75" customHeight="1" x14ac:dyDescent="0.25">
      <c r="A3" s="617" t="s">
        <v>500</v>
      </c>
      <c r="B3" s="617"/>
      <c r="C3" s="617"/>
      <c r="D3" s="617"/>
      <c r="E3" s="617"/>
      <c r="F3" s="617"/>
      <c r="G3" s="617"/>
      <c r="H3" s="617"/>
      <c r="I3" s="617"/>
      <c r="J3" s="617"/>
      <c r="K3" s="617"/>
      <c r="L3" s="617"/>
      <c r="M3" s="617"/>
      <c r="N3" s="48"/>
      <c r="AQ3" s="46"/>
    </row>
    <row r="4" spans="1:43" s="45" customFormat="1" ht="18.75" customHeight="1" x14ac:dyDescent="0.25">
      <c r="A4" s="42"/>
      <c r="B4" s="42"/>
      <c r="C4" s="617" t="s">
        <v>2</v>
      </c>
      <c r="D4" s="617"/>
      <c r="E4" s="617"/>
      <c r="F4" s="617"/>
      <c r="G4" s="617"/>
      <c r="H4" s="617"/>
      <c r="I4" s="617"/>
      <c r="J4" s="617"/>
      <c r="K4" s="617"/>
      <c r="L4" s="617"/>
      <c r="M4" s="617"/>
      <c r="N4" s="48"/>
      <c r="AQ4" s="46"/>
    </row>
    <row r="5" spans="1:43" ht="10.5" customHeight="1" x14ac:dyDescent="0.25"/>
    <row r="6" spans="1:43" s="45" customFormat="1" ht="81.75" customHeight="1" x14ac:dyDescent="0.25">
      <c r="A6" s="618" t="s">
        <v>3</v>
      </c>
      <c r="B6" s="618" t="s">
        <v>4</v>
      </c>
      <c r="C6" s="618" t="s">
        <v>5</v>
      </c>
      <c r="D6" s="618" t="s">
        <v>6</v>
      </c>
      <c r="E6" s="618" t="s">
        <v>7</v>
      </c>
      <c r="F6" s="618" t="s">
        <v>146</v>
      </c>
      <c r="G6" s="621"/>
      <c r="H6" s="622"/>
      <c r="I6" s="622"/>
      <c r="J6" s="623"/>
      <c r="K6" s="622" t="s">
        <v>9</v>
      </c>
      <c r="L6" s="622"/>
      <c r="M6" s="623"/>
      <c r="N6" s="632" t="s">
        <v>10</v>
      </c>
      <c r="O6" s="630" t="s">
        <v>11</v>
      </c>
      <c r="P6" s="631"/>
      <c r="Q6" s="631"/>
      <c r="R6" s="630"/>
      <c r="T6" s="632" t="s">
        <v>12</v>
      </c>
      <c r="U6" s="631"/>
      <c r="V6" s="631"/>
      <c r="W6" s="630"/>
      <c r="AQ6" s="46"/>
    </row>
    <row r="7" spans="1:43" s="45" customFormat="1" ht="23.25" customHeight="1" x14ac:dyDescent="0.25">
      <c r="A7" s="619"/>
      <c r="B7" s="619"/>
      <c r="C7" s="619"/>
      <c r="D7" s="619"/>
      <c r="E7" s="619"/>
      <c r="F7" s="618" t="s">
        <v>13</v>
      </c>
      <c r="G7" s="633" t="s">
        <v>14</v>
      </c>
      <c r="H7" s="635" t="s">
        <v>15</v>
      </c>
      <c r="I7" s="635"/>
      <c r="J7" s="635"/>
      <c r="K7" s="624"/>
      <c r="L7" s="624"/>
      <c r="M7" s="625"/>
      <c r="N7" s="639"/>
      <c r="O7" s="49"/>
      <c r="P7" s="50"/>
      <c r="Q7" s="50"/>
      <c r="R7" s="50"/>
      <c r="T7" s="50"/>
      <c r="U7" s="50"/>
      <c r="V7" s="50"/>
      <c r="W7" s="50"/>
      <c r="AQ7" s="46"/>
    </row>
    <row r="8" spans="1:43" s="45" customFormat="1" ht="22.5" customHeight="1" x14ac:dyDescent="0.25">
      <c r="A8" s="619"/>
      <c r="B8" s="619"/>
      <c r="C8" s="619"/>
      <c r="D8" s="619"/>
      <c r="E8" s="619"/>
      <c r="F8" s="619"/>
      <c r="G8" s="634"/>
      <c r="H8" s="635"/>
      <c r="I8" s="635"/>
      <c r="J8" s="635"/>
      <c r="K8" s="626"/>
      <c r="L8" s="626"/>
      <c r="M8" s="627"/>
      <c r="N8" s="640"/>
      <c r="O8" s="49"/>
      <c r="P8" s="50"/>
      <c r="Q8" s="50"/>
      <c r="R8" s="50"/>
      <c r="T8" s="50"/>
      <c r="U8" s="50"/>
      <c r="V8" s="50"/>
      <c r="W8" s="50"/>
      <c r="AQ8" s="46"/>
    </row>
    <row r="9" spans="1:43" s="45" customFormat="1" ht="43.5" customHeight="1" thickBot="1" x14ac:dyDescent="0.3">
      <c r="A9" s="620"/>
      <c r="B9" s="620"/>
      <c r="C9" s="620"/>
      <c r="D9" s="620"/>
      <c r="E9" s="620"/>
      <c r="F9" s="620"/>
      <c r="G9" s="620"/>
      <c r="H9" s="51" t="s">
        <v>16</v>
      </c>
      <c r="I9" s="51" t="s">
        <v>17</v>
      </c>
      <c r="J9" s="51" t="s">
        <v>18</v>
      </c>
      <c r="K9" s="52" t="s">
        <v>16</v>
      </c>
      <c r="L9" s="52" t="s">
        <v>17</v>
      </c>
      <c r="M9" s="52" t="s">
        <v>18</v>
      </c>
      <c r="N9" s="53"/>
      <c r="O9" s="54">
        <v>2020</v>
      </c>
      <c r="P9" s="55">
        <v>2021</v>
      </c>
      <c r="Q9" s="55">
        <v>2022</v>
      </c>
      <c r="R9" s="55">
        <v>2023</v>
      </c>
      <c r="T9" s="55">
        <v>2020</v>
      </c>
      <c r="U9" s="55">
        <v>2021</v>
      </c>
      <c r="V9" s="55">
        <v>2022</v>
      </c>
      <c r="W9" s="55">
        <v>2023</v>
      </c>
      <c r="Y9" s="56"/>
      <c r="Z9" s="56"/>
      <c r="AA9" s="56"/>
      <c r="AQ9" s="46"/>
    </row>
    <row r="10" spans="1:43" s="45" customFormat="1" ht="16.5" thickBot="1" x14ac:dyDescent="0.3">
      <c r="A10" s="52">
        <v>1</v>
      </c>
      <c r="B10" s="52">
        <v>2</v>
      </c>
      <c r="C10" s="52">
        <v>3</v>
      </c>
      <c r="D10" s="52">
        <v>4</v>
      </c>
      <c r="E10" s="52">
        <v>5</v>
      </c>
      <c r="F10" s="52">
        <v>6</v>
      </c>
      <c r="G10" s="52">
        <v>7</v>
      </c>
      <c r="H10" s="52">
        <v>8</v>
      </c>
      <c r="I10" s="52">
        <v>9</v>
      </c>
      <c r="J10" s="52">
        <v>10</v>
      </c>
      <c r="K10" s="52">
        <v>11</v>
      </c>
      <c r="L10" s="52">
        <v>12</v>
      </c>
      <c r="M10" s="52">
        <v>13</v>
      </c>
      <c r="N10" s="53"/>
      <c r="Y10" s="56"/>
      <c r="Z10" s="56"/>
      <c r="AA10" s="57"/>
      <c r="AQ10" s="46"/>
    </row>
    <row r="11" spans="1:43" s="45" customFormat="1" ht="37.5" customHeight="1" thickBot="1" x14ac:dyDescent="0.3">
      <c r="A11" s="148" t="s">
        <v>285</v>
      </c>
      <c r="B11" s="148" t="s">
        <v>285</v>
      </c>
      <c r="C11" s="149" t="s">
        <v>285</v>
      </c>
      <c r="D11" s="149" t="s">
        <v>285</v>
      </c>
      <c r="E11" s="84" t="s">
        <v>20</v>
      </c>
      <c r="F11" s="148" t="s">
        <v>285</v>
      </c>
      <c r="G11" s="149" t="s">
        <v>285</v>
      </c>
      <c r="H11" s="149" t="s">
        <v>285</v>
      </c>
      <c r="I11" s="149" t="s">
        <v>285</v>
      </c>
      <c r="J11" s="149" t="s">
        <v>285</v>
      </c>
      <c r="K11" s="58">
        <f>SUM(K12:K12)</f>
        <v>237415.84</v>
      </c>
      <c r="L11" s="58">
        <f>SUM(L12:L12)</f>
        <v>17998.349999999999</v>
      </c>
      <c r="M11" s="58">
        <f>SUM(M12:M12)</f>
        <v>0</v>
      </c>
      <c r="N11" s="53"/>
      <c r="O11" s="59"/>
      <c r="P11" s="59"/>
      <c r="Q11" s="59"/>
      <c r="R11" s="59"/>
      <c r="S11" s="59"/>
      <c r="T11" s="59"/>
      <c r="U11" s="59"/>
      <c r="V11" s="59"/>
      <c r="W11" s="59"/>
      <c r="AA11" s="60"/>
      <c r="AQ11" s="46"/>
    </row>
    <row r="12" spans="1:43" s="45" customFormat="1" ht="51" customHeight="1" x14ac:dyDescent="0.25">
      <c r="A12" s="61">
        <v>2</v>
      </c>
      <c r="B12" s="62" t="s">
        <v>488</v>
      </c>
      <c r="C12" s="62" t="s">
        <v>196</v>
      </c>
      <c r="D12" s="62" t="s">
        <v>197</v>
      </c>
      <c r="E12" s="101" t="s">
        <v>501</v>
      </c>
      <c r="F12" s="67" t="s">
        <v>24</v>
      </c>
      <c r="G12" s="62" t="s">
        <v>25</v>
      </c>
      <c r="H12" s="71">
        <v>11</v>
      </c>
      <c r="I12" s="71">
        <v>1</v>
      </c>
      <c r="J12" s="71">
        <v>0</v>
      </c>
      <c r="K12" s="132">
        <v>237415.84</v>
      </c>
      <c r="L12" s="132">
        <v>17998.349999999999</v>
      </c>
      <c r="M12" s="132">
        <v>0</v>
      </c>
      <c r="N12" s="48"/>
      <c r="O12" s="59"/>
      <c r="P12" s="59"/>
      <c r="Q12" s="59"/>
      <c r="R12" s="59"/>
      <c r="S12" s="59"/>
      <c r="T12" s="59"/>
      <c r="U12" s="59"/>
      <c r="V12" s="59"/>
      <c r="W12" s="59"/>
      <c r="AQ12" s="46"/>
    </row>
  </sheetData>
  <mergeCells count="17">
    <mergeCell ref="N6:N8"/>
    <mergeCell ref="O6:R6"/>
    <mergeCell ref="T6:W6"/>
    <mergeCell ref="F7:F9"/>
    <mergeCell ref="G7:G9"/>
    <mergeCell ref="H7:J8"/>
    <mergeCell ref="J1:M1"/>
    <mergeCell ref="A2:M2"/>
    <mergeCell ref="A3:M3"/>
    <mergeCell ref="C4:M4"/>
    <mergeCell ref="A6:A9"/>
    <mergeCell ref="B6:B9"/>
    <mergeCell ref="C6:C9"/>
    <mergeCell ref="D6:D9"/>
    <mergeCell ref="E6:E9"/>
    <mergeCell ref="F6:J6"/>
    <mergeCell ref="K6:M8"/>
  </mergeCells>
  <pageMargins left="0.25" right="0.25" top="0.75" bottom="0.75" header="0.3" footer="0.3"/>
  <pageSetup paperSize="9" scale="50" fitToHeight="0" orientation="landscape" r:id="rId1"/>
  <headerFooter differentFirst="1">
    <oddHeader>&amp;C&amp;"Arial Cyr,обычный"&amp;10&amp;P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250"/>
  <sheetViews>
    <sheetView view="pageBreakPreview" topLeftCell="A123" zoomScale="78" zoomScaleNormal="60" zoomScaleSheetLayoutView="78" zoomScalePageLayoutView="70" workbookViewId="0">
      <selection activeCell="I116" sqref="I116:I120"/>
    </sheetView>
  </sheetViews>
  <sheetFormatPr defaultColWidth="8.7109375" defaultRowHeight="15.75" x14ac:dyDescent="0.25"/>
  <cols>
    <col min="1" max="1" width="14.42578125" style="3" customWidth="1"/>
    <col min="2" max="2" width="15.7109375" style="3" customWidth="1"/>
    <col min="3" max="3" width="14.85546875" style="3" customWidth="1"/>
    <col min="4" max="4" width="27.5703125" style="3" customWidth="1"/>
    <col min="5" max="5" width="75.7109375" style="100" customWidth="1"/>
    <col min="6" max="6" width="28.85546875" style="3" customWidth="1"/>
    <col min="7" max="7" width="11" style="3" customWidth="1"/>
    <col min="8" max="13" width="15.7109375" style="3" customWidth="1"/>
    <col min="14" max="14" width="80.42578125" style="5" hidden="1" customWidth="1"/>
    <col min="15" max="15" width="10.28515625" style="2" hidden="1" customWidth="1"/>
    <col min="16" max="17" width="11.5703125" style="2" hidden="1" customWidth="1"/>
    <col min="18" max="18" width="10.28515625" style="2" hidden="1" customWidth="1"/>
    <col min="19" max="20" width="8.7109375" style="2" hidden="1" bestFit="1" customWidth="1"/>
    <col min="21" max="21" width="9.140625" style="2" hidden="1" customWidth="1"/>
    <col min="22" max="23" width="10.28515625" style="2" hidden="1" customWidth="1"/>
    <col min="24" max="24" width="25.5703125" style="2" hidden="1" customWidth="1"/>
    <col min="25" max="25" width="13.5703125" style="2" customWidth="1"/>
    <col min="26" max="26" width="17.28515625" style="2" customWidth="1"/>
    <col min="27" max="27" width="18.85546875" style="2" customWidth="1"/>
    <col min="28" max="28" width="9.140625" style="2" bestFit="1" customWidth="1"/>
    <col min="29" max="39" width="8.7109375" style="2" bestFit="1" customWidth="1"/>
    <col min="40" max="40" width="8.7109375" style="3" bestFit="1" customWidth="1"/>
    <col min="41" max="16384" width="8.7109375" style="3"/>
  </cols>
  <sheetData>
    <row r="1" spans="1:40" s="2" customFormat="1" ht="144.75" customHeight="1" x14ac:dyDescent="0.3">
      <c r="A1" s="38"/>
      <c r="B1" s="39"/>
      <c r="C1" s="39"/>
      <c r="D1" s="39"/>
      <c r="E1" s="99"/>
      <c r="F1" s="39"/>
      <c r="G1" s="39"/>
      <c r="H1" s="39"/>
      <c r="I1" s="39"/>
      <c r="J1" s="421" t="s">
        <v>319</v>
      </c>
      <c r="K1" s="421"/>
      <c r="L1" s="421"/>
      <c r="M1" s="421"/>
      <c r="N1" s="1"/>
      <c r="AN1" s="3"/>
    </row>
    <row r="2" spans="1:40" s="2" customFormat="1" ht="18.75" customHeight="1" x14ac:dyDescent="0.25">
      <c r="A2" s="422" t="s">
        <v>0</v>
      </c>
      <c r="B2" s="422"/>
      <c r="C2" s="422"/>
      <c r="D2" s="422"/>
      <c r="E2" s="422"/>
      <c r="F2" s="422"/>
      <c r="G2" s="422"/>
      <c r="H2" s="422"/>
      <c r="I2" s="422"/>
      <c r="J2" s="422"/>
      <c r="K2" s="422"/>
      <c r="L2" s="422"/>
      <c r="M2" s="422"/>
      <c r="N2" s="4"/>
      <c r="AN2" s="3"/>
    </row>
    <row r="3" spans="1:40" s="2" customFormat="1" ht="18.75" customHeight="1" x14ac:dyDescent="0.25">
      <c r="A3" s="479" t="s">
        <v>349</v>
      </c>
      <c r="B3" s="479"/>
      <c r="C3" s="479"/>
      <c r="D3" s="479"/>
      <c r="E3" s="479"/>
      <c r="F3" s="479"/>
      <c r="G3" s="479"/>
      <c r="H3" s="479"/>
      <c r="I3" s="479"/>
      <c r="J3" s="479"/>
      <c r="K3" s="479"/>
      <c r="L3" s="479"/>
      <c r="M3" s="479"/>
      <c r="N3" s="5"/>
      <c r="AN3" s="3"/>
    </row>
    <row r="4" spans="1:40" s="2" customFormat="1" ht="18.75" customHeight="1" x14ac:dyDescent="0.25">
      <c r="A4" s="38"/>
      <c r="B4" s="38"/>
      <c r="C4" s="422" t="s">
        <v>2</v>
      </c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5"/>
      <c r="AN4" s="3"/>
    </row>
    <row r="5" spans="1:40" ht="10.5" customHeight="1" x14ac:dyDescent="0.25"/>
    <row r="6" spans="1:40" s="2" customFormat="1" ht="81.75" customHeight="1" x14ac:dyDescent="0.25">
      <c r="A6" s="480" t="s">
        <v>3</v>
      </c>
      <c r="B6" s="480" t="s">
        <v>4</v>
      </c>
      <c r="C6" s="483" t="s">
        <v>279</v>
      </c>
      <c r="D6" s="415" t="s">
        <v>6</v>
      </c>
      <c r="E6" s="415" t="s">
        <v>7</v>
      </c>
      <c r="F6" s="415" t="s">
        <v>8</v>
      </c>
      <c r="G6" s="429"/>
      <c r="H6" s="404"/>
      <c r="I6" s="404"/>
      <c r="J6" s="405"/>
      <c r="K6" s="404" t="s">
        <v>9</v>
      </c>
      <c r="L6" s="404"/>
      <c r="M6" s="405"/>
      <c r="N6" s="410" t="s">
        <v>10</v>
      </c>
      <c r="O6" s="413" t="s">
        <v>11</v>
      </c>
      <c r="P6" s="414"/>
      <c r="Q6" s="414"/>
      <c r="R6" s="413"/>
      <c r="T6" s="410" t="s">
        <v>12</v>
      </c>
      <c r="U6" s="414"/>
      <c r="V6" s="414"/>
      <c r="W6" s="413"/>
      <c r="AN6" s="3"/>
    </row>
    <row r="7" spans="1:40" s="2" customFormat="1" ht="23.25" customHeight="1" x14ac:dyDescent="0.25">
      <c r="A7" s="481"/>
      <c r="B7" s="481"/>
      <c r="C7" s="484"/>
      <c r="D7" s="416"/>
      <c r="E7" s="416"/>
      <c r="F7" s="415" t="s">
        <v>13</v>
      </c>
      <c r="G7" s="418" t="s">
        <v>14</v>
      </c>
      <c r="H7" s="420" t="s">
        <v>15</v>
      </c>
      <c r="I7" s="420"/>
      <c r="J7" s="420"/>
      <c r="K7" s="406"/>
      <c r="L7" s="406"/>
      <c r="M7" s="407"/>
      <c r="N7" s="411"/>
      <c r="O7" s="35"/>
      <c r="P7" s="34"/>
      <c r="Q7" s="34"/>
      <c r="R7" s="34"/>
      <c r="T7" s="34"/>
      <c r="U7" s="34"/>
      <c r="V7" s="34"/>
      <c r="W7" s="34"/>
      <c r="AN7" s="3"/>
    </row>
    <row r="8" spans="1:40" s="2" customFormat="1" ht="22.5" customHeight="1" x14ac:dyDescent="0.25">
      <c r="A8" s="481"/>
      <c r="B8" s="481"/>
      <c r="C8" s="484"/>
      <c r="D8" s="416"/>
      <c r="E8" s="416"/>
      <c r="F8" s="416"/>
      <c r="G8" s="419"/>
      <c r="H8" s="420"/>
      <c r="I8" s="420"/>
      <c r="J8" s="420"/>
      <c r="K8" s="408"/>
      <c r="L8" s="408"/>
      <c r="M8" s="409"/>
      <c r="N8" s="412"/>
      <c r="O8" s="35"/>
      <c r="P8" s="34"/>
      <c r="Q8" s="34"/>
      <c r="R8" s="34"/>
      <c r="T8" s="34"/>
      <c r="U8" s="34"/>
      <c r="V8" s="34"/>
      <c r="W8" s="34"/>
      <c r="AN8" s="3"/>
    </row>
    <row r="9" spans="1:40" s="2" customFormat="1" ht="43.5" customHeight="1" x14ac:dyDescent="0.25">
      <c r="A9" s="482"/>
      <c r="B9" s="482"/>
      <c r="C9" s="485"/>
      <c r="D9" s="417"/>
      <c r="E9" s="417"/>
      <c r="F9" s="417"/>
      <c r="G9" s="417"/>
      <c r="H9" s="37" t="s">
        <v>16</v>
      </c>
      <c r="I9" s="37" t="s">
        <v>17</v>
      </c>
      <c r="J9" s="37" t="s">
        <v>18</v>
      </c>
      <c r="K9" s="36" t="s">
        <v>16</v>
      </c>
      <c r="L9" s="36" t="s">
        <v>17</v>
      </c>
      <c r="M9" s="36" t="s">
        <v>18</v>
      </c>
      <c r="N9" s="6"/>
      <c r="O9" s="7">
        <v>2020</v>
      </c>
      <c r="P9" s="8">
        <v>2021</v>
      </c>
      <c r="Q9" s="8">
        <v>2022</v>
      </c>
      <c r="R9" s="8">
        <v>2023</v>
      </c>
      <c r="T9" s="8">
        <v>2020</v>
      </c>
      <c r="U9" s="8">
        <v>2021</v>
      </c>
      <c r="V9" s="8">
        <v>2022</v>
      </c>
      <c r="W9" s="8">
        <v>2023</v>
      </c>
      <c r="AN9" s="3"/>
    </row>
    <row r="10" spans="1:40" s="2" customFormat="1" x14ac:dyDescent="0.25">
      <c r="A10" s="36">
        <v>1</v>
      </c>
      <c r="B10" s="36">
        <v>2</v>
      </c>
      <c r="C10" s="36">
        <v>3</v>
      </c>
      <c r="D10" s="36">
        <v>4</v>
      </c>
      <c r="E10" s="238">
        <v>5</v>
      </c>
      <c r="F10" s="36">
        <v>6</v>
      </c>
      <c r="G10" s="36">
        <v>7</v>
      </c>
      <c r="H10" s="36">
        <v>8</v>
      </c>
      <c r="I10" s="36">
        <v>9</v>
      </c>
      <c r="J10" s="36">
        <v>10</v>
      </c>
      <c r="K10" s="36">
        <v>11</v>
      </c>
      <c r="L10" s="36">
        <v>12</v>
      </c>
      <c r="M10" s="36">
        <v>13</v>
      </c>
      <c r="N10" s="6"/>
      <c r="AN10" s="3"/>
    </row>
    <row r="11" spans="1:40" s="2" customFormat="1" ht="18.75" x14ac:dyDescent="0.25">
      <c r="A11" s="148" t="s">
        <v>285</v>
      </c>
      <c r="B11" s="148" t="s">
        <v>285</v>
      </c>
      <c r="C11" s="149" t="s">
        <v>285</v>
      </c>
      <c r="D11" s="149" t="s">
        <v>285</v>
      </c>
      <c r="E11" s="84" t="s">
        <v>20</v>
      </c>
      <c r="F11" s="148" t="s">
        <v>285</v>
      </c>
      <c r="G11" s="149" t="s">
        <v>285</v>
      </c>
      <c r="H11" s="149" t="s">
        <v>285</v>
      </c>
      <c r="I11" s="149" t="s">
        <v>285</v>
      </c>
      <c r="J11" s="149" t="s">
        <v>285</v>
      </c>
      <c r="K11" s="12">
        <f>K12+K128</f>
        <v>548998.67999999993</v>
      </c>
      <c r="L11" s="12">
        <f>L12+L128</f>
        <v>423167.37</v>
      </c>
      <c r="M11" s="12">
        <f>M12+M128</f>
        <v>201526.31</v>
      </c>
      <c r="N11" s="6"/>
      <c r="O11" s="13"/>
      <c r="P11" s="13"/>
      <c r="Q11" s="13"/>
      <c r="R11" s="13"/>
      <c r="S11" s="13"/>
      <c r="T11" s="13"/>
      <c r="U11" s="13"/>
      <c r="V11" s="13"/>
      <c r="W11" s="13"/>
      <c r="AN11" s="3"/>
    </row>
    <row r="12" spans="1:40" ht="51" customHeight="1" x14ac:dyDescent="0.25">
      <c r="A12" s="463">
        <v>1</v>
      </c>
      <c r="B12" s="463" t="s">
        <v>82</v>
      </c>
      <c r="C12" s="463" t="s">
        <v>19</v>
      </c>
      <c r="D12" s="463" t="s">
        <v>19</v>
      </c>
      <c r="E12" s="493" t="s">
        <v>272</v>
      </c>
      <c r="F12" s="134" t="s">
        <v>377</v>
      </c>
      <c r="G12" s="134" t="s">
        <v>25</v>
      </c>
      <c r="H12" s="144">
        <f>H21+H36+H43+H50+H57+H64+H83+H87+H91+H95+H114</f>
        <v>8</v>
      </c>
      <c r="I12" s="144">
        <f>I21+I36+I43+I50+I57+I64+I83+I87+I91+I114</f>
        <v>3</v>
      </c>
      <c r="J12" s="144">
        <f>J21+J36+J43+J50+J57+J64+J83+J87+J91</f>
        <v>0</v>
      </c>
      <c r="K12" s="486">
        <f>K14+K17+K21+K28+K32+K36+K43+K50+K57+K64+K71+K75+K79+K83+K87+K91+K95+K102+K105+K108+K111+K114+K121</f>
        <v>352674.98</v>
      </c>
      <c r="L12" s="486">
        <f t="shared" ref="L12:M12" si="0">L14+L17+L21+L28+L32+L36+L43+L50+L57+L64+L71+L75+L79+L83+L87+L91+L96+L102+L105+L108+L111+L114+L121</f>
        <v>241872.66999999998</v>
      </c>
      <c r="M12" s="486">
        <f t="shared" si="0"/>
        <v>0</v>
      </c>
    </row>
    <row r="13" spans="1:40" ht="39.950000000000003" customHeight="1" x14ac:dyDescent="0.25">
      <c r="A13" s="435"/>
      <c r="B13" s="435" t="s">
        <v>82</v>
      </c>
      <c r="C13" s="435" t="s">
        <v>19</v>
      </c>
      <c r="D13" s="435" t="s">
        <v>19</v>
      </c>
      <c r="E13" s="494"/>
      <c r="F13" s="134" t="s">
        <v>24</v>
      </c>
      <c r="G13" s="134" t="s">
        <v>25</v>
      </c>
      <c r="H13" s="144">
        <f>H14+H17+H22+H28+H32+H37+H44+H51++H58+H65+H71+H75++H79+H84+H88++H92+H96++H102+H105+H108+H111+H115+H121</f>
        <v>7</v>
      </c>
      <c r="I13" s="144">
        <f>I14+I17+I22+I28+I32+I37+I44+I51++I58+I65+I71+I75++I79+I84+I88++I92+I96++I102+I105+I108+I111+I115+I121</f>
        <v>11</v>
      </c>
      <c r="J13" s="144">
        <f t="shared" ref="J13" si="1">J14+J17+J22+J28+J32+J37+J44+J51++J58+J65+J71+J75++J79+J84+J88++J92+J96++J102+J105+J108+J111+J115+J121</f>
        <v>0</v>
      </c>
      <c r="K13" s="487"/>
      <c r="L13" s="487"/>
      <c r="M13" s="487"/>
    </row>
    <row r="14" spans="1:40" ht="39.950000000000003" customHeight="1" x14ac:dyDescent="0.25">
      <c r="A14" s="488">
        <v>1</v>
      </c>
      <c r="B14" s="490" t="s">
        <v>82</v>
      </c>
      <c r="C14" s="491">
        <v>45269</v>
      </c>
      <c r="D14" s="492" t="s">
        <v>197</v>
      </c>
      <c r="E14" s="98" t="s">
        <v>229</v>
      </c>
      <c r="F14" s="95" t="s">
        <v>24</v>
      </c>
      <c r="G14" s="96" t="s">
        <v>25</v>
      </c>
      <c r="H14" s="240">
        <v>1</v>
      </c>
      <c r="I14" s="95">
        <v>0</v>
      </c>
      <c r="J14" s="95">
        <v>0</v>
      </c>
      <c r="K14" s="384">
        <v>1217.9100000000001</v>
      </c>
      <c r="L14" s="384">
        <v>0</v>
      </c>
      <c r="M14" s="384">
        <v>0</v>
      </c>
      <c r="Z14" s="495"/>
      <c r="AA14" s="471"/>
    </row>
    <row r="15" spans="1:40" ht="20.100000000000001" customHeight="1" x14ac:dyDescent="0.25">
      <c r="A15" s="489"/>
      <c r="B15" s="490"/>
      <c r="C15" s="491"/>
      <c r="D15" s="492"/>
      <c r="E15" s="90" t="s">
        <v>504</v>
      </c>
      <c r="F15" s="283" t="s">
        <v>285</v>
      </c>
      <c r="G15" s="237" t="s">
        <v>19</v>
      </c>
      <c r="H15" s="234" t="s">
        <v>37</v>
      </c>
      <c r="I15" s="385" t="s">
        <v>19</v>
      </c>
      <c r="J15" s="385" t="s">
        <v>19</v>
      </c>
      <c r="K15" s="388" t="s">
        <v>285</v>
      </c>
      <c r="L15" s="388" t="s">
        <v>285</v>
      </c>
      <c r="M15" s="388" t="s">
        <v>285</v>
      </c>
      <c r="N15" s="283" t="s">
        <v>285</v>
      </c>
      <c r="O15" s="283" t="s">
        <v>285</v>
      </c>
      <c r="P15" s="283" t="s">
        <v>285</v>
      </c>
      <c r="Q15" s="283" t="s">
        <v>285</v>
      </c>
      <c r="R15" s="283" t="s">
        <v>285</v>
      </c>
      <c r="S15" s="283" t="s">
        <v>285</v>
      </c>
      <c r="T15" s="283" t="s">
        <v>285</v>
      </c>
      <c r="U15" s="283" t="s">
        <v>285</v>
      </c>
      <c r="V15" s="283" t="s">
        <v>285</v>
      </c>
      <c r="W15" s="283" t="s">
        <v>285</v>
      </c>
      <c r="X15" s="283" t="s">
        <v>285</v>
      </c>
    </row>
    <row r="16" spans="1:40" ht="20.100000000000001" customHeight="1" x14ac:dyDescent="0.25">
      <c r="A16" s="489"/>
      <c r="B16" s="490"/>
      <c r="C16" s="491"/>
      <c r="D16" s="492"/>
      <c r="E16" s="90" t="s">
        <v>224</v>
      </c>
      <c r="F16" s="283" t="s">
        <v>285</v>
      </c>
      <c r="G16" s="237" t="s">
        <v>19</v>
      </c>
      <c r="H16" s="234" t="s">
        <v>55</v>
      </c>
      <c r="I16" s="385" t="s">
        <v>19</v>
      </c>
      <c r="J16" s="385" t="s">
        <v>19</v>
      </c>
      <c r="K16" s="388" t="s">
        <v>285</v>
      </c>
      <c r="L16" s="388" t="s">
        <v>285</v>
      </c>
      <c r="M16" s="388" t="s">
        <v>285</v>
      </c>
      <c r="N16" s="283" t="s">
        <v>285</v>
      </c>
      <c r="O16" s="283" t="s">
        <v>285</v>
      </c>
      <c r="P16" s="283" t="s">
        <v>285</v>
      </c>
      <c r="Q16" s="283" t="s">
        <v>285</v>
      </c>
      <c r="R16" s="283" t="s">
        <v>285</v>
      </c>
      <c r="S16" s="283" t="s">
        <v>285</v>
      </c>
      <c r="T16" s="283" t="s">
        <v>285</v>
      </c>
      <c r="U16" s="283" t="s">
        <v>285</v>
      </c>
      <c r="V16" s="283" t="s">
        <v>285</v>
      </c>
      <c r="W16" s="283" t="s">
        <v>285</v>
      </c>
      <c r="X16" s="283" t="s">
        <v>285</v>
      </c>
    </row>
    <row r="17" spans="1:40" ht="50.1" customHeight="1" x14ac:dyDescent="0.25">
      <c r="A17" s="488">
        <v>1</v>
      </c>
      <c r="B17" s="490" t="s">
        <v>82</v>
      </c>
      <c r="C17" s="490" t="s">
        <v>120</v>
      </c>
      <c r="D17" s="490" t="s">
        <v>197</v>
      </c>
      <c r="E17" s="98" t="s">
        <v>83</v>
      </c>
      <c r="F17" s="96" t="s">
        <v>24</v>
      </c>
      <c r="G17" s="96" t="s">
        <v>25</v>
      </c>
      <c r="H17" s="95">
        <v>0</v>
      </c>
      <c r="I17" s="95">
        <v>1</v>
      </c>
      <c r="J17" s="95">
        <v>0</v>
      </c>
      <c r="K17" s="384">
        <v>175569.7</v>
      </c>
      <c r="L17" s="384">
        <v>43892.41</v>
      </c>
      <c r="M17" s="384">
        <v>0</v>
      </c>
    </row>
    <row r="18" spans="1:40" x14ac:dyDescent="0.25">
      <c r="A18" s="489"/>
      <c r="B18" s="489"/>
      <c r="C18" s="489"/>
      <c r="D18" s="489"/>
      <c r="E18" s="90" t="s">
        <v>222</v>
      </c>
      <c r="F18" s="283" t="s">
        <v>285</v>
      </c>
      <c r="G18" s="283" t="s">
        <v>285</v>
      </c>
      <c r="H18" s="386" t="s">
        <v>64</v>
      </c>
      <c r="I18" s="386" t="s">
        <v>19</v>
      </c>
      <c r="J18" s="386" t="s">
        <v>19</v>
      </c>
      <c r="K18" s="388" t="s">
        <v>285</v>
      </c>
      <c r="L18" s="388" t="s">
        <v>285</v>
      </c>
      <c r="M18" s="388" t="s">
        <v>285</v>
      </c>
    </row>
    <row r="19" spans="1:40" x14ac:dyDescent="0.25">
      <c r="A19" s="489"/>
      <c r="B19" s="489"/>
      <c r="C19" s="489"/>
      <c r="D19" s="489"/>
      <c r="E19" s="90" t="s">
        <v>223</v>
      </c>
      <c r="F19" s="283" t="s">
        <v>285</v>
      </c>
      <c r="G19" s="283" t="s">
        <v>285</v>
      </c>
      <c r="H19" s="386" t="s">
        <v>19</v>
      </c>
      <c r="I19" s="386" t="s">
        <v>64</v>
      </c>
      <c r="J19" s="386" t="s">
        <v>19</v>
      </c>
      <c r="K19" s="388" t="s">
        <v>285</v>
      </c>
      <c r="L19" s="388" t="s">
        <v>285</v>
      </c>
      <c r="M19" s="388" t="s">
        <v>285</v>
      </c>
    </row>
    <row r="20" spans="1:40" x14ac:dyDescent="0.25">
      <c r="A20" s="489"/>
      <c r="B20" s="489"/>
      <c r="C20" s="489"/>
      <c r="D20" s="489"/>
      <c r="E20" s="90" t="s">
        <v>224</v>
      </c>
      <c r="F20" s="283" t="s">
        <v>285</v>
      </c>
      <c r="G20" s="283" t="s">
        <v>285</v>
      </c>
      <c r="H20" s="386" t="s">
        <v>19</v>
      </c>
      <c r="I20" s="386" t="s">
        <v>37</v>
      </c>
      <c r="J20" s="386" t="s">
        <v>19</v>
      </c>
      <c r="K20" s="388" t="s">
        <v>285</v>
      </c>
      <c r="L20" s="388" t="s">
        <v>285</v>
      </c>
      <c r="M20" s="388" t="s">
        <v>285</v>
      </c>
    </row>
    <row r="21" spans="1:40" ht="39" customHeight="1" x14ac:dyDescent="0.25">
      <c r="A21" s="488">
        <v>1</v>
      </c>
      <c r="B21" s="490" t="s">
        <v>82</v>
      </c>
      <c r="C21" s="491">
        <v>45261</v>
      </c>
      <c r="D21" s="490" t="s">
        <v>197</v>
      </c>
      <c r="E21" s="468" t="s">
        <v>84</v>
      </c>
      <c r="F21" s="96" t="s">
        <v>377</v>
      </c>
      <c r="G21" s="96" t="s">
        <v>25</v>
      </c>
      <c r="H21" s="95">
        <v>1</v>
      </c>
      <c r="I21" s="95">
        <v>0</v>
      </c>
      <c r="J21" s="95">
        <v>0</v>
      </c>
      <c r="K21" s="451">
        <v>18796.54</v>
      </c>
      <c r="L21" s="451">
        <v>82055.67</v>
      </c>
      <c r="M21" s="451">
        <v>0</v>
      </c>
    </row>
    <row r="22" spans="1:40" ht="30" customHeight="1" x14ac:dyDescent="0.25">
      <c r="A22" s="488"/>
      <c r="B22" s="490"/>
      <c r="C22" s="491"/>
      <c r="D22" s="490"/>
      <c r="E22" s="469"/>
      <c r="F22" s="95" t="s">
        <v>24</v>
      </c>
      <c r="G22" s="96" t="s">
        <v>25</v>
      </c>
      <c r="H22" s="95">
        <v>0</v>
      </c>
      <c r="I22" s="95">
        <v>1</v>
      </c>
      <c r="J22" s="95">
        <v>0</v>
      </c>
      <c r="K22" s="452"/>
      <c r="L22" s="452" t="s">
        <v>19</v>
      </c>
      <c r="M22" s="452" t="s">
        <v>19</v>
      </c>
    </row>
    <row r="23" spans="1:40" s="79" customFormat="1" x14ac:dyDescent="0.25">
      <c r="A23" s="489"/>
      <c r="B23" s="490"/>
      <c r="C23" s="491"/>
      <c r="D23" s="490"/>
      <c r="E23" s="90" t="s">
        <v>372</v>
      </c>
      <c r="F23" s="283" t="s">
        <v>285</v>
      </c>
      <c r="G23" s="283" t="s">
        <v>285</v>
      </c>
      <c r="H23" s="387" t="s">
        <v>226</v>
      </c>
      <c r="I23" s="383" t="s">
        <v>19</v>
      </c>
      <c r="J23" s="383" t="s">
        <v>19</v>
      </c>
      <c r="K23" s="388" t="s">
        <v>285</v>
      </c>
      <c r="L23" s="388" t="s">
        <v>285</v>
      </c>
      <c r="M23" s="388" t="s">
        <v>285</v>
      </c>
      <c r="N23" s="93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</row>
    <row r="24" spans="1:40" s="79" customFormat="1" x14ac:dyDescent="0.25">
      <c r="A24" s="489"/>
      <c r="B24" s="490"/>
      <c r="C24" s="491"/>
      <c r="D24" s="490"/>
      <c r="E24" s="90" t="s">
        <v>373</v>
      </c>
      <c r="F24" s="283" t="s">
        <v>285</v>
      </c>
      <c r="G24" s="283" t="s">
        <v>285</v>
      </c>
      <c r="H24" s="387" t="s">
        <v>395</v>
      </c>
      <c r="I24" s="383" t="s">
        <v>19</v>
      </c>
      <c r="J24" s="383" t="s">
        <v>19</v>
      </c>
      <c r="K24" s="388" t="s">
        <v>285</v>
      </c>
      <c r="L24" s="388" t="s">
        <v>285</v>
      </c>
      <c r="M24" s="388" t="s">
        <v>285</v>
      </c>
      <c r="N24" s="93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94"/>
      <c r="AM24" s="94"/>
    </row>
    <row r="25" spans="1:40" s="5" customFormat="1" x14ac:dyDescent="0.25">
      <c r="A25" s="489"/>
      <c r="B25" s="490"/>
      <c r="C25" s="491"/>
      <c r="D25" s="490"/>
      <c r="E25" s="90" t="s">
        <v>222</v>
      </c>
      <c r="F25" s="283" t="s">
        <v>285</v>
      </c>
      <c r="G25" s="283" t="s">
        <v>285</v>
      </c>
      <c r="H25" s="387" t="s">
        <v>39</v>
      </c>
      <c r="I25" s="383" t="s">
        <v>19</v>
      </c>
      <c r="J25" s="383" t="s">
        <v>19</v>
      </c>
      <c r="K25" s="388" t="s">
        <v>285</v>
      </c>
      <c r="L25" s="388" t="s">
        <v>285</v>
      </c>
      <c r="M25" s="388" t="s">
        <v>285</v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3"/>
    </row>
    <row r="26" spans="1:40" s="5" customFormat="1" x14ac:dyDescent="0.25">
      <c r="A26" s="489"/>
      <c r="B26" s="490"/>
      <c r="C26" s="491"/>
      <c r="D26" s="490"/>
      <c r="E26" s="90" t="s">
        <v>223</v>
      </c>
      <c r="F26" s="283" t="s">
        <v>285</v>
      </c>
      <c r="G26" s="283" t="s">
        <v>285</v>
      </c>
      <c r="H26" s="383" t="s">
        <v>19</v>
      </c>
      <c r="I26" s="387" t="s">
        <v>228</v>
      </c>
      <c r="J26" s="383" t="s">
        <v>19</v>
      </c>
      <c r="K26" s="388" t="s">
        <v>285</v>
      </c>
      <c r="L26" s="388" t="s">
        <v>285</v>
      </c>
      <c r="M26" s="388" t="s">
        <v>285</v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3"/>
    </row>
    <row r="27" spans="1:40" s="5" customFormat="1" x14ac:dyDescent="0.25">
      <c r="A27" s="489"/>
      <c r="B27" s="490"/>
      <c r="C27" s="491"/>
      <c r="D27" s="490"/>
      <c r="E27" s="90" t="s">
        <v>224</v>
      </c>
      <c r="F27" s="283" t="s">
        <v>285</v>
      </c>
      <c r="G27" s="283" t="s">
        <v>285</v>
      </c>
      <c r="H27" s="383" t="s">
        <v>19</v>
      </c>
      <c r="I27" s="387" t="s">
        <v>55</v>
      </c>
      <c r="J27" s="383" t="s">
        <v>19</v>
      </c>
      <c r="K27" s="388" t="s">
        <v>285</v>
      </c>
      <c r="L27" s="388" t="s">
        <v>285</v>
      </c>
      <c r="M27" s="388" t="s">
        <v>285</v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3"/>
    </row>
    <row r="28" spans="1:40" s="5" customFormat="1" ht="47.25" x14ac:dyDescent="0.25">
      <c r="A28" s="488">
        <v>1</v>
      </c>
      <c r="B28" s="490" t="s">
        <v>82</v>
      </c>
      <c r="C28" s="491">
        <v>45265</v>
      </c>
      <c r="D28" s="490" t="s">
        <v>197</v>
      </c>
      <c r="E28" s="98" t="s">
        <v>85</v>
      </c>
      <c r="F28" s="96" t="s">
        <v>374</v>
      </c>
      <c r="G28" s="96" t="s">
        <v>25</v>
      </c>
      <c r="H28" s="95">
        <v>0</v>
      </c>
      <c r="I28" s="95">
        <v>1</v>
      </c>
      <c r="J28" s="95">
        <v>0</v>
      </c>
      <c r="K28" s="384">
        <v>19807.87</v>
      </c>
      <c r="L28" s="384">
        <v>0</v>
      </c>
      <c r="M28" s="384">
        <v>0</v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3"/>
    </row>
    <row r="29" spans="1:40" s="5" customFormat="1" x14ac:dyDescent="0.25">
      <c r="A29" s="489"/>
      <c r="B29" s="490"/>
      <c r="C29" s="491"/>
      <c r="D29" s="490"/>
      <c r="E29" s="90" t="s">
        <v>222</v>
      </c>
      <c r="F29" s="283" t="s">
        <v>285</v>
      </c>
      <c r="G29" s="283" t="s">
        <v>285</v>
      </c>
      <c r="H29" s="387" t="s">
        <v>225</v>
      </c>
      <c r="I29" s="383" t="s">
        <v>19</v>
      </c>
      <c r="J29" s="385" t="s">
        <v>19</v>
      </c>
      <c r="K29" s="388" t="s">
        <v>285</v>
      </c>
      <c r="L29" s="388" t="s">
        <v>285</v>
      </c>
      <c r="M29" s="388" t="s">
        <v>285</v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3"/>
    </row>
    <row r="30" spans="1:40" s="5" customFormat="1" x14ac:dyDescent="0.25">
      <c r="A30" s="489"/>
      <c r="B30" s="490"/>
      <c r="C30" s="491"/>
      <c r="D30" s="490"/>
      <c r="E30" s="90" t="s">
        <v>223</v>
      </c>
      <c r="F30" s="283" t="s">
        <v>285</v>
      </c>
      <c r="G30" s="283" t="s">
        <v>285</v>
      </c>
      <c r="H30" s="383" t="s">
        <v>19</v>
      </c>
      <c r="I30" s="387" t="s">
        <v>64</v>
      </c>
      <c r="J30" s="385" t="s">
        <v>19</v>
      </c>
      <c r="K30" s="388" t="s">
        <v>285</v>
      </c>
      <c r="L30" s="388" t="s">
        <v>285</v>
      </c>
      <c r="M30" s="388" t="s">
        <v>285</v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3"/>
    </row>
    <row r="31" spans="1:40" s="5" customFormat="1" x14ac:dyDescent="0.25">
      <c r="A31" s="489"/>
      <c r="B31" s="490"/>
      <c r="C31" s="491"/>
      <c r="D31" s="490"/>
      <c r="E31" s="90" t="s">
        <v>224</v>
      </c>
      <c r="F31" s="283" t="s">
        <v>285</v>
      </c>
      <c r="G31" s="283" t="s">
        <v>285</v>
      </c>
      <c r="H31" s="383" t="s">
        <v>19</v>
      </c>
      <c r="I31" s="387" t="s">
        <v>37</v>
      </c>
      <c r="J31" s="385" t="s">
        <v>19</v>
      </c>
      <c r="K31" s="388" t="s">
        <v>285</v>
      </c>
      <c r="L31" s="388" t="s">
        <v>285</v>
      </c>
      <c r="M31" s="388" t="s">
        <v>285</v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3"/>
    </row>
    <row r="32" spans="1:40" s="5" customFormat="1" ht="47.25" x14ac:dyDescent="0.25">
      <c r="A32" s="488">
        <v>1</v>
      </c>
      <c r="B32" s="490" t="s">
        <v>82</v>
      </c>
      <c r="C32" s="491">
        <v>45268</v>
      </c>
      <c r="D32" s="490" t="s">
        <v>197</v>
      </c>
      <c r="E32" s="98" t="s">
        <v>86</v>
      </c>
      <c r="F32" s="96" t="s">
        <v>374</v>
      </c>
      <c r="G32" s="96" t="s">
        <v>25</v>
      </c>
      <c r="H32" s="95">
        <v>0</v>
      </c>
      <c r="I32" s="95">
        <v>1</v>
      </c>
      <c r="J32" s="95">
        <v>0</v>
      </c>
      <c r="K32" s="384">
        <v>0</v>
      </c>
      <c r="L32" s="384">
        <f>27636.41+5674.8</f>
        <v>33311.21</v>
      </c>
      <c r="M32" s="384">
        <v>0</v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3"/>
    </row>
    <row r="33" spans="1:40" s="5" customFormat="1" x14ac:dyDescent="0.25">
      <c r="A33" s="489"/>
      <c r="B33" s="490"/>
      <c r="C33" s="491"/>
      <c r="D33" s="490"/>
      <c r="E33" s="90" t="s">
        <v>222</v>
      </c>
      <c r="F33" s="283" t="s">
        <v>285</v>
      </c>
      <c r="G33" s="283" t="s">
        <v>285</v>
      </c>
      <c r="H33" s="387" t="s">
        <v>225</v>
      </c>
      <c r="I33" s="383" t="s">
        <v>19</v>
      </c>
      <c r="J33" s="385" t="s">
        <v>19</v>
      </c>
      <c r="K33" s="388" t="s">
        <v>285</v>
      </c>
      <c r="L33" s="388" t="s">
        <v>285</v>
      </c>
      <c r="M33" s="388" t="s">
        <v>285</v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3"/>
    </row>
    <row r="34" spans="1:40" s="5" customFormat="1" x14ac:dyDescent="0.25">
      <c r="A34" s="489"/>
      <c r="B34" s="490"/>
      <c r="C34" s="491"/>
      <c r="D34" s="490"/>
      <c r="E34" s="90" t="s">
        <v>223</v>
      </c>
      <c r="F34" s="283" t="s">
        <v>285</v>
      </c>
      <c r="G34" s="283" t="s">
        <v>285</v>
      </c>
      <c r="H34" s="383" t="s">
        <v>19</v>
      </c>
      <c r="I34" s="387" t="s">
        <v>643</v>
      </c>
      <c r="J34" s="385" t="s">
        <v>19</v>
      </c>
      <c r="K34" s="388" t="s">
        <v>285</v>
      </c>
      <c r="L34" s="388" t="s">
        <v>285</v>
      </c>
      <c r="M34" s="388" t="s">
        <v>285</v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3"/>
    </row>
    <row r="35" spans="1:40" s="5" customFormat="1" x14ac:dyDescent="0.25">
      <c r="A35" s="489"/>
      <c r="B35" s="490"/>
      <c r="C35" s="491"/>
      <c r="D35" s="490"/>
      <c r="E35" s="90" t="s">
        <v>224</v>
      </c>
      <c r="F35" s="283" t="s">
        <v>285</v>
      </c>
      <c r="G35" s="283" t="s">
        <v>285</v>
      </c>
      <c r="H35" s="383" t="s">
        <v>19</v>
      </c>
      <c r="I35" s="387" t="s">
        <v>644</v>
      </c>
      <c r="J35" s="385" t="s">
        <v>19</v>
      </c>
      <c r="K35" s="388" t="s">
        <v>285</v>
      </c>
      <c r="L35" s="388" t="s">
        <v>285</v>
      </c>
      <c r="M35" s="388" t="s">
        <v>285</v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3"/>
    </row>
    <row r="36" spans="1:40" s="5" customFormat="1" ht="35.25" customHeight="1" x14ac:dyDescent="0.25">
      <c r="A36" s="488">
        <v>1</v>
      </c>
      <c r="B36" s="490" t="s">
        <v>82</v>
      </c>
      <c r="C36" s="491">
        <v>45270</v>
      </c>
      <c r="D36" s="490" t="s">
        <v>197</v>
      </c>
      <c r="E36" s="468" t="s">
        <v>87</v>
      </c>
      <c r="F36" s="96" t="s">
        <v>377</v>
      </c>
      <c r="G36" s="96" t="s">
        <v>25</v>
      </c>
      <c r="H36" s="95">
        <v>1</v>
      </c>
      <c r="I36" s="95">
        <v>0</v>
      </c>
      <c r="J36" s="95">
        <v>0</v>
      </c>
      <c r="K36" s="451">
        <f>16963.8+111.66</f>
        <v>17075.46</v>
      </c>
      <c r="L36" s="451">
        <v>0</v>
      </c>
      <c r="M36" s="451">
        <v>0</v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3"/>
    </row>
    <row r="37" spans="1:40" s="5" customFormat="1" ht="30" customHeight="1" x14ac:dyDescent="0.25">
      <c r="A37" s="488"/>
      <c r="B37" s="490"/>
      <c r="C37" s="491"/>
      <c r="D37" s="490"/>
      <c r="E37" s="469"/>
      <c r="F37" s="95" t="s">
        <v>24</v>
      </c>
      <c r="G37" s="96" t="s">
        <v>25</v>
      </c>
      <c r="H37" s="95">
        <v>0</v>
      </c>
      <c r="I37" s="95">
        <v>1</v>
      </c>
      <c r="J37" s="95">
        <v>0</v>
      </c>
      <c r="K37" s="452"/>
      <c r="L37" s="452"/>
      <c r="M37" s="45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3"/>
    </row>
    <row r="38" spans="1:40" s="5" customFormat="1" x14ac:dyDescent="0.25">
      <c r="A38" s="489"/>
      <c r="B38" s="490"/>
      <c r="C38" s="491"/>
      <c r="D38" s="490"/>
      <c r="E38" s="90" t="s">
        <v>372</v>
      </c>
      <c r="F38" s="283" t="s">
        <v>285</v>
      </c>
      <c r="G38" s="283" t="s">
        <v>285</v>
      </c>
      <c r="H38" s="387" t="s">
        <v>225</v>
      </c>
      <c r="I38" s="385" t="s">
        <v>19</v>
      </c>
      <c r="J38" s="385" t="s">
        <v>19</v>
      </c>
      <c r="K38" s="388" t="s">
        <v>285</v>
      </c>
      <c r="L38" s="388" t="s">
        <v>285</v>
      </c>
      <c r="M38" s="388" t="s">
        <v>285</v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3"/>
    </row>
    <row r="39" spans="1:40" s="5" customFormat="1" x14ac:dyDescent="0.25">
      <c r="A39" s="489"/>
      <c r="B39" s="490"/>
      <c r="C39" s="491"/>
      <c r="D39" s="490"/>
      <c r="E39" s="90" t="s">
        <v>373</v>
      </c>
      <c r="F39" s="283" t="s">
        <v>285</v>
      </c>
      <c r="G39" s="283" t="s">
        <v>285</v>
      </c>
      <c r="H39" s="387" t="s">
        <v>225</v>
      </c>
      <c r="I39" s="385" t="s">
        <v>19</v>
      </c>
      <c r="J39" s="385" t="s">
        <v>19</v>
      </c>
      <c r="K39" s="388" t="s">
        <v>285</v>
      </c>
      <c r="L39" s="388" t="s">
        <v>285</v>
      </c>
      <c r="M39" s="388" t="s">
        <v>285</v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3"/>
    </row>
    <row r="40" spans="1:40" s="5" customFormat="1" x14ac:dyDescent="0.25">
      <c r="A40" s="489"/>
      <c r="B40" s="490"/>
      <c r="C40" s="491"/>
      <c r="D40" s="490"/>
      <c r="E40" s="90" t="s">
        <v>222</v>
      </c>
      <c r="F40" s="283" t="s">
        <v>285</v>
      </c>
      <c r="G40" s="283" t="s">
        <v>285</v>
      </c>
      <c r="H40" s="387" t="s">
        <v>226</v>
      </c>
      <c r="I40" s="385" t="s">
        <v>19</v>
      </c>
      <c r="J40" s="385" t="s">
        <v>19</v>
      </c>
      <c r="K40" s="388" t="s">
        <v>285</v>
      </c>
      <c r="L40" s="388" t="s">
        <v>285</v>
      </c>
      <c r="M40" s="388" t="s">
        <v>285</v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3"/>
    </row>
    <row r="41" spans="1:40" s="5" customFormat="1" x14ac:dyDescent="0.25">
      <c r="A41" s="489"/>
      <c r="B41" s="490"/>
      <c r="C41" s="491"/>
      <c r="D41" s="490"/>
      <c r="E41" s="90" t="s">
        <v>223</v>
      </c>
      <c r="F41" s="283" t="s">
        <v>285</v>
      </c>
      <c r="G41" s="283" t="s">
        <v>285</v>
      </c>
      <c r="H41" s="385" t="s">
        <v>19</v>
      </c>
      <c r="I41" s="387" t="s">
        <v>64</v>
      </c>
      <c r="J41" s="385" t="s">
        <v>19</v>
      </c>
      <c r="K41" s="388" t="s">
        <v>285</v>
      </c>
      <c r="L41" s="388" t="s">
        <v>285</v>
      </c>
      <c r="M41" s="388" t="s">
        <v>285</v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3"/>
    </row>
    <row r="42" spans="1:40" s="5" customFormat="1" x14ac:dyDescent="0.25">
      <c r="A42" s="489"/>
      <c r="B42" s="490"/>
      <c r="C42" s="491"/>
      <c r="D42" s="490"/>
      <c r="E42" s="90" t="s">
        <v>224</v>
      </c>
      <c r="F42" s="283" t="s">
        <v>285</v>
      </c>
      <c r="G42" s="283" t="s">
        <v>285</v>
      </c>
      <c r="H42" s="385" t="s">
        <v>19</v>
      </c>
      <c r="I42" s="387" t="s">
        <v>645</v>
      </c>
      <c r="J42" s="385" t="s">
        <v>19</v>
      </c>
      <c r="K42" s="388" t="s">
        <v>285</v>
      </c>
      <c r="L42" s="388" t="s">
        <v>285</v>
      </c>
      <c r="M42" s="388" t="s">
        <v>285</v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3"/>
    </row>
    <row r="43" spans="1:40" s="5" customFormat="1" ht="33.75" customHeight="1" x14ac:dyDescent="0.25">
      <c r="A43" s="488">
        <v>1</v>
      </c>
      <c r="B43" s="490" t="s">
        <v>82</v>
      </c>
      <c r="C43" s="491">
        <v>45271</v>
      </c>
      <c r="D43" s="490" t="s">
        <v>197</v>
      </c>
      <c r="E43" s="468" t="s">
        <v>88</v>
      </c>
      <c r="F43" s="96" t="s">
        <v>377</v>
      </c>
      <c r="G43" s="96" t="s">
        <v>25</v>
      </c>
      <c r="H43" s="95">
        <v>0</v>
      </c>
      <c r="I43" s="95">
        <v>1</v>
      </c>
      <c r="J43" s="95">
        <v>0</v>
      </c>
      <c r="K43" s="451">
        <v>0</v>
      </c>
      <c r="L43" s="451">
        <f>16556.17-7309.89</f>
        <v>9246.2799999999988</v>
      </c>
      <c r="M43" s="451">
        <v>0</v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3"/>
    </row>
    <row r="44" spans="1:40" s="5" customFormat="1" ht="30" customHeight="1" x14ac:dyDescent="0.25">
      <c r="A44" s="488"/>
      <c r="B44" s="490"/>
      <c r="C44" s="491"/>
      <c r="D44" s="490"/>
      <c r="E44" s="469"/>
      <c r="F44" s="95" t="s">
        <v>24</v>
      </c>
      <c r="G44" s="96" t="s">
        <v>25</v>
      </c>
      <c r="H44" s="95">
        <v>0</v>
      </c>
      <c r="I44" s="95">
        <v>0</v>
      </c>
      <c r="J44" s="95">
        <v>0</v>
      </c>
      <c r="K44" s="452"/>
      <c r="L44" s="452"/>
      <c r="M44" s="45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3"/>
    </row>
    <row r="45" spans="1:40" s="5" customFormat="1" x14ac:dyDescent="0.25">
      <c r="A45" s="489"/>
      <c r="B45" s="490"/>
      <c r="C45" s="491"/>
      <c r="D45" s="490"/>
      <c r="E45" s="90" t="s">
        <v>372</v>
      </c>
      <c r="F45" s="283" t="s">
        <v>285</v>
      </c>
      <c r="G45" s="283" t="s">
        <v>285</v>
      </c>
      <c r="H45" s="385" t="s">
        <v>19</v>
      </c>
      <c r="I45" s="386" t="s">
        <v>64</v>
      </c>
      <c r="J45" s="385" t="s">
        <v>19</v>
      </c>
      <c r="K45" s="388" t="s">
        <v>285</v>
      </c>
      <c r="L45" s="388" t="s">
        <v>285</v>
      </c>
      <c r="M45" s="388" t="s">
        <v>285</v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3"/>
    </row>
    <row r="46" spans="1:40" s="5" customFormat="1" x14ac:dyDescent="0.25">
      <c r="A46" s="489"/>
      <c r="B46" s="490"/>
      <c r="C46" s="491"/>
      <c r="D46" s="490"/>
      <c r="E46" s="90" t="s">
        <v>373</v>
      </c>
      <c r="F46" s="283" t="s">
        <v>285</v>
      </c>
      <c r="G46" s="283" t="s">
        <v>285</v>
      </c>
      <c r="H46" s="385" t="s">
        <v>19</v>
      </c>
      <c r="I46" s="386" t="s">
        <v>37</v>
      </c>
      <c r="J46" s="385" t="s">
        <v>19</v>
      </c>
      <c r="K46" s="388" t="s">
        <v>285</v>
      </c>
      <c r="L46" s="388" t="s">
        <v>285</v>
      </c>
      <c r="M46" s="388" t="s">
        <v>285</v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3"/>
    </row>
    <row r="47" spans="1:40" s="5" customFormat="1" x14ac:dyDescent="0.25">
      <c r="A47" s="489"/>
      <c r="B47" s="490"/>
      <c r="C47" s="491"/>
      <c r="D47" s="490"/>
      <c r="E47" s="90" t="s">
        <v>222</v>
      </c>
      <c r="F47" s="283" t="s">
        <v>285</v>
      </c>
      <c r="G47" s="283" t="s">
        <v>285</v>
      </c>
      <c r="H47" s="385" t="s">
        <v>19</v>
      </c>
      <c r="I47" s="385" t="s">
        <v>19</v>
      </c>
      <c r="J47" s="385" t="s">
        <v>19</v>
      </c>
      <c r="K47" s="388" t="s">
        <v>285</v>
      </c>
      <c r="L47" s="388" t="s">
        <v>285</v>
      </c>
      <c r="M47" s="388" t="s">
        <v>285</v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3"/>
    </row>
    <row r="48" spans="1:40" s="5" customFormat="1" x14ac:dyDescent="0.25">
      <c r="A48" s="489"/>
      <c r="B48" s="490"/>
      <c r="C48" s="491"/>
      <c r="D48" s="490"/>
      <c r="E48" s="90" t="s">
        <v>223</v>
      </c>
      <c r="F48" s="283" t="s">
        <v>285</v>
      </c>
      <c r="G48" s="283" t="s">
        <v>285</v>
      </c>
      <c r="H48" s="385" t="s">
        <v>19</v>
      </c>
      <c r="I48" s="385" t="s">
        <v>19</v>
      </c>
      <c r="J48" s="385" t="s">
        <v>19</v>
      </c>
      <c r="K48" s="388" t="s">
        <v>285</v>
      </c>
      <c r="L48" s="388" t="s">
        <v>285</v>
      </c>
      <c r="M48" s="388" t="s">
        <v>285</v>
      </c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3"/>
    </row>
    <row r="49" spans="1:40" s="5" customFormat="1" x14ac:dyDescent="0.25">
      <c r="A49" s="489"/>
      <c r="B49" s="490"/>
      <c r="C49" s="491"/>
      <c r="D49" s="490"/>
      <c r="E49" s="90" t="s">
        <v>224</v>
      </c>
      <c r="F49" s="283" t="s">
        <v>285</v>
      </c>
      <c r="G49" s="283" t="s">
        <v>285</v>
      </c>
      <c r="H49" s="385" t="s">
        <v>19</v>
      </c>
      <c r="I49" s="385" t="s">
        <v>19</v>
      </c>
      <c r="J49" s="385" t="s">
        <v>19</v>
      </c>
      <c r="K49" s="388" t="s">
        <v>285</v>
      </c>
      <c r="L49" s="388" t="s">
        <v>285</v>
      </c>
      <c r="M49" s="388" t="s">
        <v>285</v>
      </c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3"/>
    </row>
    <row r="50" spans="1:40" s="5" customFormat="1" ht="39" customHeight="1" x14ac:dyDescent="0.25">
      <c r="A50" s="488">
        <v>1</v>
      </c>
      <c r="B50" s="490" t="s">
        <v>82</v>
      </c>
      <c r="C50" s="491">
        <v>45272</v>
      </c>
      <c r="D50" s="490" t="s">
        <v>197</v>
      </c>
      <c r="E50" s="468" t="s">
        <v>375</v>
      </c>
      <c r="F50" s="96" t="s">
        <v>377</v>
      </c>
      <c r="G50" s="96" t="s">
        <v>25</v>
      </c>
      <c r="H50" s="95">
        <v>0</v>
      </c>
      <c r="I50" s="95">
        <v>1</v>
      </c>
      <c r="J50" s="95">
        <v>0</v>
      </c>
      <c r="K50" s="451">
        <v>0</v>
      </c>
      <c r="L50" s="451">
        <f>27347.96-19169.75</f>
        <v>8178.2099999999991</v>
      </c>
      <c r="M50" s="451">
        <v>0</v>
      </c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3"/>
    </row>
    <row r="51" spans="1:40" s="5" customFormat="1" ht="30" customHeight="1" x14ac:dyDescent="0.25">
      <c r="A51" s="488"/>
      <c r="B51" s="490"/>
      <c r="C51" s="491"/>
      <c r="D51" s="490"/>
      <c r="E51" s="469"/>
      <c r="F51" s="95" t="s">
        <v>24</v>
      </c>
      <c r="G51" s="96" t="s">
        <v>25</v>
      </c>
      <c r="H51" s="95">
        <v>0</v>
      </c>
      <c r="I51" s="95">
        <v>0</v>
      </c>
      <c r="J51" s="95">
        <v>0</v>
      </c>
      <c r="K51" s="452"/>
      <c r="L51" s="452"/>
      <c r="M51" s="45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3"/>
    </row>
    <row r="52" spans="1:40" s="5" customFormat="1" x14ac:dyDescent="0.25">
      <c r="A52" s="489"/>
      <c r="B52" s="490"/>
      <c r="C52" s="491"/>
      <c r="D52" s="490"/>
      <c r="E52" s="90" t="s">
        <v>372</v>
      </c>
      <c r="F52" s="283" t="s">
        <v>285</v>
      </c>
      <c r="G52" s="283" t="s">
        <v>285</v>
      </c>
      <c r="H52" s="385" t="s">
        <v>19</v>
      </c>
      <c r="I52" s="386" t="s">
        <v>64</v>
      </c>
      <c r="J52" s="385" t="s">
        <v>19</v>
      </c>
      <c r="K52" s="388" t="s">
        <v>285</v>
      </c>
      <c r="L52" s="388" t="s">
        <v>285</v>
      </c>
      <c r="M52" s="388" t="s">
        <v>285</v>
      </c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3"/>
    </row>
    <row r="53" spans="1:40" s="5" customFormat="1" x14ac:dyDescent="0.25">
      <c r="A53" s="489"/>
      <c r="B53" s="490"/>
      <c r="C53" s="491"/>
      <c r="D53" s="490"/>
      <c r="E53" s="90" t="s">
        <v>373</v>
      </c>
      <c r="F53" s="283" t="s">
        <v>285</v>
      </c>
      <c r="G53" s="283" t="s">
        <v>285</v>
      </c>
      <c r="H53" s="385" t="s">
        <v>19</v>
      </c>
      <c r="I53" s="386" t="s">
        <v>37</v>
      </c>
      <c r="J53" s="385" t="s">
        <v>19</v>
      </c>
      <c r="K53" s="388" t="s">
        <v>285</v>
      </c>
      <c r="L53" s="388" t="s">
        <v>285</v>
      </c>
      <c r="M53" s="388" t="s">
        <v>285</v>
      </c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3"/>
    </row>
    <row r="54" spans="1:40" s="5" customFormat="1" x14ac:dyDescent="0.25">
      <c r="A54" s="489"/>
      <c r="B54" s="490"/>
      <c r="C54" s="491"/>
      <c r="D54" s="490"/>
      <c r="E54" s="90" t="s">
        <v>222</v>
      </c>
      <c r="F54" s="283" t="s">
        <v>285</v>
      </c>
      <c r="G54" s="283" t="s">
        <v>285</v>
      </c>
      <c r="H54" s="385" t="s">
        <v>19</v>
      </c>
      <c r="I54" s="385" t="s">
        <v>19</v>
      </c>
      <c r="J54" s="385" t="s">
        <v>19</v>
      </c>
      <c r="K54" s="388" t="s">
        <v>285</v>
      </c>
      <c r="L54" s="388" t="s">
        <v>285</v>
      </c>
      <c r="M54" s="388" t="s">
        <v>285</v>
      </c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3"/>
    </row>
    <row r="55" spans="1:40" s="5" customFormat="1" x14ac:dyDescent="0.25">
      <c r="A55" s="489"/>
      <c r="B55" s="490"/>
      <c r="C55" s="491"/>
      <c r="D55" s="490"/>
      <c r="E55" s="90" t="s">
        <v>223</v>
      </c>
      <c r="F55" s="283" t="s">
        <v>285</v>
      </c>
      <c r="G55" s="283" t="s">
        <v>285</v>
      </c>
      <c r="H55" s="385" t="s">
        <v>19</v>
      </c>
      <c r="I55" s="385" t="s">
        <v>19</v>
      </c>
      <c r="J55" s="385" t="s">
        <v>19</v>
      </c>
      <c r="K55" s="388" t="s">
        <v>285</v>
      </c>
      <c r="L55" s="388" t="s">
        <v>285</v>
      </c>
      <c r="M55" s="388" t="s">
        <v>285</v>
      </c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3"/>
    </row>
    <row r="56" spans="1:40" s="5" customFormat="1" x14ac:dyDescent="0.25">
      <c r="A56" s="489"/>
      <c r="B56" s="490"/>
      <c r="C56" s="491"/>
      <c r="D56" s="490"/>
      <c r="E56" s="90" t="s">
        <v>224</v>
      </c>
      <c r="F56" s="283" t="s">
        <v>285</v>
      </c>
      <c r="G56" s="283" t="s">
        <v>285</v>
      </c>
      <c r="H56" s="385" t="s">
        <v>19</v>
      </c>
      <c r="I56" s="385" t="s">
        <v>19</v>
      </c>
      <c r="J56" s="385" t="s">
        <v>19</v>
      </c>
      <c r="K56" s="388" t="s">
        <v>285</v>
      </c>
      <c r="L56" s="388" t="s">
        <v>285</v>
      </c>
      <c r="M56" s="388" t="s">
        <v>285</v>
      </c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3"/>
    </row>
    <row r="57" spans="1:40" s="5" customFormat="1" ht="37.5" customHeight="1" x14ac:dyDescent="0.25">
      <c r="A57" s="488">
        <v>1</v>
      </c>
      <c r="B57" s="490" t="s">
        <v>82</v>
      </c>
      <c r="C57" s="491">
        <v>45273</v>
      </c>
      <c r="D57" s="490" t="s">
        <v>197</v>
      </c>
      <c r="E57" s="468" t="s">
        <v>89</v>
      </c>
      <c r="F57" s="96" t="s">
        <v>377</v>
      </c>
      <c r="G57" s="96" t="s">
        <v>25</v>
      </c>
      <c r="H57" s="95">
        <v>1</v>
      </c>
      <c r="I57" s="95">
        <v>0</v>
      </c>
      <c r="J57" s="95">
        <v>0</v>
      </c>
      <c r="K57" s="451">
        <v>4698.4399999999996</v>
      </c>
      <c r="L57" s="451">
        <v>6328.73</v>
      </c>
      <c r="M57" s="451">
        <v>0</v>
      </c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3"/>
    </row>
    <row r="58" spans="1:40" s="5" customFormat="1" ht="30" customHeight="1" x14ac:dyDescent="0.25">
      <c r="A58" s="488"/>
      <c r="B58" s="490"/>
      <c r="C58" s="491"/>
      <c r="D58" s="490"/>
      <c r="E58" s="496"/>
      <c r="F58" s="95" t="s">
        <v>24</v>
      </c>
      <c r="G58" s="96" t="s">
        <v>25</v>
      </c>
      <c r="H58" s="95">
        <v>0</v>
      </c>
      <c r="I58" s="95">
        <v>1</v>
      </c>
      <c r="J58" s="95">
        <v>0</v>
      </c>
      <c r="K58" s="452"/>
      <c r="L58" s="452"/>
      <c r="M58" s="45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3"/>
    </row>
    <row r="59" spans="1:40" s="5" customFormat="1" x14ac:dyDescent="0.25">
      <c r="A59" s="489"/>
      <c r="B59" s="490"/>
      <c r="C59" s="491"/>
      <c r="D59" s="490"/>
      <c r="E59" s="90" t="s">
        <v>372</v>
      </c>
      <c r="F59" s="237" t="s">
        <v>19</v>
      </c>
      <c r="G59" s="237" t="s">
        <v>19</v>
      </c>
      <c r="H59" s="387" t="s">
        <v>39</v>
      </c>
      <c r="I59" s="383" t="s">
        <v>19</v>
      </c>
      <c r="J59" s="385" t="s">
        <v>19</v>
      </c>
      <c r="K59" s="356" t="s">
        <v>19</v>
      </c>
      <c r="L59" s="356" t="s">
        <v>19</v>
      </c>
      <c r="M59" s="356" t="s">
        <v>19</v>
      </c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3"/>
    </row>
    <row r="60" spans="1:40" s="5" customFormat="1" x14ac:dyDescent="0.25">
      <c r="A60" s="489"/>
      <c r="B60" s="490"/>
      <c r="C60" s="491"/>
      <c r="D60" s="490"/>
      <c r="E60" s="90" t="s">
        <v>373</v>
      </c>
      <c r="F60" s="237" t="s">
        <v>19</v>
      </c>
      <c r="G60" s="237" t="s">
        <v>19</v>
      </c>
      <c r="H60" s="387" t="s">
        <v>39</v>
      </c>
      <c r="I60" s="383" t="s">
        <v>19</v>
      </c>
      <c r="J60" s="385" t="s">
        <v>19</v>
      </c>
      <c r="K60" s="356" t="s">
        <v>19</v>
      </c>
      <c r="L60" s="356" t="s">
        <v>19</v>
      </c>
      <c r="M60" s="356" t="s">
        <v>19</v>
      </c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3"/>
    </row>
    <row r="61" spans="1:40" s="5" customFormat="1" x14ac:dyDescent="0.25">
      <c r="A61" s="489"/>
      <c r="B61" s="490"/>
      <c r="C61" s="491"/>
      <c r="D61" s="490"/>
      <c r="E61" s="90" t="s">
        <v>222</v>
      </c>
      <c r="F61" s="237" t="s">
        <v>19</v>
      </c>
      <c r="G61" s="237" t="s">
        <v>19</v>
      </c>
      <c r="H61" s="387" t="s">
        <v>19</v>
      </c>
      <c r="I61" s="383" t="s">
        <v>37</v>
      </c>
      <c r="J61" s="385" t="s">
        <v>19</v>
      </c>
      <c r="K61" s="356" t="s">
        <v>19</v>
      </c>
      <c r="L61" s="356" t="s">
        <v>19</v>
      </c>
      <c r="M61" s="356" t="s">
        <v>19</v>
      </c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3"/>
    </row>
    <row r="62" spans="1:40" s="5" customFormat="1" x14ac:dyDescent="0.25">
      <c r="A62" s="489"/>
      <c r="B62" s="490"/>
      <c r="C62" s="491"/>
      <c r="D62" s="490"/>
      <c r="E62" s="90" t="s">
        <v>223</v>
      </c>
      <c r="F62" s="237" t="s">
        <v>19</v>
      </c>
      <c r="G62" s="237" t="s">
        <v>19</v>
      </c>
      <c r="H62" s="383" t="s">
        <v>19</v>
      </c>
      <c r="I62" s="387" t="s">
        <v>226</v>
      </c>
      <c r="J62" s="385" t="s">
        <v>19</v>
      </c>
      <c r="K62" s="356" t="s">
        <v>19</v>
      </c>
      <c r="L62" s="356" t="s">
        <v>19</v>
      </c>
      <c r="M62" s="356" t="s">
        <v>19</v>
      </c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3"/>
    </row>
    <row r="63" spans="1:40" s="5" customFormat="1" x14ac:dyDescent="0.25">
      <c r="A63" s="489"/>
      <c r="B63" s="490"/>
      <c r="C63" s="491"/>
      <c r="D63" s="490"/>
      <c r="E63" s="90" t="s">
        <v>224</v>
      </c>
      <c r="F63" s="237" t="s">
        <v>19</v>
      </c>
      <c r="G63" s="237" t="s">
        <v>19</v>
      </c>
      <c r="H63" s="383" t="s">
        <v>19</v>
      </c>
      <c r="I63" s="387" t="s">
        <v>39</v>
      </c>
      <c r="J63" s="385" t="s">
        <v>19</v>
      </c>
      <c r="K63" s="356" t="s">
        <v>19</v>
      </c>
      <c r="L63" s="356" t="s">
        <v>19</v>
      </c>
      <c r="M63" s="356" t="s">
        <v>19</v>
      </c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3"/>
    </row>
    <row r="64" spans="1:40" s="5" customFormat="1" ht="39" customHeight="1" x14ac:dyDescent="0.25">
      <c r="A64" s="488">
        <v>1</v>
      </c>
      <c r="B64" s="490" t="s">
        <v>82</v>
      </c>
      <c r="C64" s="491">
        <v>45274</v>
      </c>
      <c r="D64" s="490" t="s">
        <v>197</v>
      </c>
      <c r="E64" s="468" t="s">
        <v>90</v>
      </c>
      <c r="F64" s="96" t="s">
        <v>377</v>
      </c>
      <c r="G64" s="96" t="s">
        <v>25</v>
      </c>
      <c r="H64" s="95">
        <v>1</v>
      </c>
      <c r="I64" s="95">
        <v>0</v>
      </c>
      <c r="J64" s="95">
        <v>0</v>
      </c>
      <c r="K64" s="451">
        <v>40619.919999999998</v>
      </c>
      <c r="L64" s="451">
        <v>0</v>
      </c>
      <c r="M64" s="451">
        <v>0</v>
      </c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3"/>
    </row>
    <row r="65" spans="1:40" s="5" customFormat="1" ht="30" customHeight="1" x14ac:dyDescent="0.25">
      <c r="A65" s="488"/>
      <c r="B65" s="490"/>
      <c r="C65" s="491"/>
      <c r="D65" s="490"/>
      <c r="E65" s="496"/>
      <c r="F65" s="95" t="s">
        <v>24</v>
      </c>
      <c r="G65" s="96" t="s">
        <v>25</v>
      </c>
      <c r="H65" s="95">
        <v>0</v>
      </c>
      <c r="I65" s="95">
        <v>1</v>
      </c>
      <c r="J65" s="95">
        <v>0</v>
      </c>
      <c r="K65" s="452"/>
      <c r="L65" s="452"/>
      <c r="M65" s="45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3"/>
    </row>
    <row r="66" spans="1:40" s="5" customFormat="1" x14ac:dyDescent="0.25">
      <c r="A66" s="489"/>
      <c r="B66" s="490"/>
      <c r="C66" s="491"/>
      <c r="D66" s="490"/>
      <c r="E66" s="90" t="s">
        <v>372</v>
      </c>
      <c r="F66" s="237" t="s">
        <v>19</v>
      </c>
      <c r="G66" s="237" t="s">
        <v>19</v>
      </c>
      <c r="H66" s="387" t="s">
        <v>39</v>
      </c>
      <c r="I66" s="383" t="s">
        <v>19</v>
      </c>
      <c r="J66" s="385" t="s">
        <v>19</v>
      </c>
      <c r="K66" s="356" t="s">
        <v>19</v>
      </c>
      <c r="L66" s="356" t="s">
        <v>19</v>
      </c>
      <c r="M66" s="356" t="s">
        <v>19</v>
      </c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3"/>
    </row>
    <row r="67" spans="1:40" s="5" customFormat="1" x14ac:dyDescent="0.25">
      <c r="A67" s="489"/>
      <c r="B67" s="490"/>
      <c r="C67" s="491"/>
      <c r="D67" s="490"/>
      <c r="E67" s="90" t="s">
        <v>373</v>
      </c>
      <c r="F67" s="237" t="s">
        <v>19</v>
      </c>
      <c r="G67" s="237" t="s">
        <v>19</v>
      </c>
      <c r="H67" s="387" t="s">
        <v>39</v>
      </c>
      <c r="I67" s="383" t="s">
        <v>19</v>
      </c>
      <c r="J67" s="385" t="s">
        <v>19</v>
      </c>
      <c r="K67" s="356" t="s">
        <v>19</v>
      </c>
      <c r="L67" s="356" t="s">
        <v>19</v>
      </c>
      <c r="M67" s="356" t="s">
        <v>19</v>
      </c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3"/>
    </row>
    <row r="68" spans="1:40" s="5" customFormat="1" x14ac:dyDescent="0.25">
      <c r="A68" s="489"/>
      <c r="B68" s="490"/>
      <c r="C68" s="491"/>
      <c r="D68" s="490"/>
      <c r="E68" s="90" t="s">
        <v>222</v>
      </c>
      <c r="F68" s="237" t="s">
        <v>19</v>
      </c>
      <c r="G68" s="237" t="s">
        <v>19</v>
      </c>
      <c r="H68" s="387" t="s">
        <v>39</v>
      </c>
      <c r="I68" s="383" t="s">
        <v>19</v>
      </c>
      <c r="J68" s="385" t="s">
        <v>19</v>
      </c>
      <c r="K68" s="356" t="s">
        <v>19</v>
      </c>
      <c r="L68" s="356" t="s">
        <v>19</v>
      </c>
      <c r="M68" s="356" t="s">
        <v>19</v>
      </c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3"/>
    </row>
    <row r="69" spans="1:40" s="5" customFormat="1" x14ac:dyDescent="0.25">
      <c r="A69" s="489"/>
      <c r="B69" s="490"/>
      <c r="C69" s="491"/>
      <c r="D69" s="490"/>
      <c r="E69" s="90" t="s">
        <v>223</v>
      </c>
      <c r="F69" s="237" t="s">
        <v>19</v>
      </c>
      <c r="G69" s="237" t="s">
        <v>19</v>
      </c>
      <c r="H69" s="383" t="s">
        <v>19</v>
      </c>
      <c r="I69" s="387" t="s">
        <v>69</v>
      </c>
      <c r="J69" s="385" t="s">
        <v>19</v>
      </c>
      <c r="K69" s="356" t="s">
        <v>19</v>
      </c>
      <c r="L69" s="356" t="s">
        <v>19</v>
      </c>
      <c r="M69" s="356" t="s">
        <v>19</v>
      </c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3"/>
    </row>
    <row r="70" spans="1:40" s="5" customFormat="1" x14ac:dyDescent="0.25">
      <c r="A70" s="489"/>
      <c r="B70" s="490"/>
      <c r="C70" s="491"/>
      <c r="D70" s="490"/>
      <c r="E70" s="90" t="s">
        <v>224</v>
      </c>
      <c r="F70" s="237" t="s">
        <v>19</v>
      </c>
      <c r="G70" s="237" t="s">
        <v>19</v>
      </c>
      <c r="H70" s="383" t="s">
        <v>19</v>
      </c>
      <c r="I70" s="387" t="s">
        <v>69</v>
      </c>
      <c r="J70" s="385" t="s">
        <v>19</v>
      </c>
      <c r="K70" s="356" t="s">
        <v>19</v>
      </c>
      <c r="L70" s="356" t="s">
        <v>19</v>
      </c>
      <c r="M70" s="356" t="s">
        <v>19</v>
      </c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3"/>
    </row>
    <row r="71" spans="1:40" s="5" customFormat="1" ht="50.1" customHeight="1" x14ac:dyDescent="0.25">
      <c r="A71" s="488">
        <v>1</v>
      </c>
      <c r="B71" s="490" t="s">
        <v>82</v>
      </c>
      <c r="C71" s="491">
        <v>45277</v>
      </c>
      <c r="D71" s="490" t="s">
        <v>197</v>
      </c>
      <c r="E71" s="98" t="s">
        <v>91</v>
      </c>
      <c r="F71" s="95" t="s">
        <v>24</v>
      </c>
      <c r="G71" s="96" t="s">
        <v>25</v>
      </c>
      <c r="H71" s="95">
        <v>1</v>
      </c>
      <c r="I71" s="95">
        <v>0</v>
      </c>
      <c r="J71" s="96" t="s">
        <v>29</v>
      </c>
      <c r="K71" s="384">
        <v>11718.43</v>
      </c>
      <c r="L71" s="384">
        <v>0</v>
      </c>
      <c r="M71" s="384">
        <v>0</v>
      </c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3"/>
    </row>
    <row r="72" spans="1:40" s="5" customFormat="1" x14ac:dyDescent="0.25">
      <c r="A72" s="488"/>
      <c r="B72" s="490"/>
      <c r="C72" s="491"/>
      <c r="D72" s="490"/>
      <c r="E72" s="90" t="s">
        <v>222</v>
      </c>
      <c r="F72" s="237" t="s">
        <v>19</v>
      </c>
      <c r="G72" s="237" t="s">
        <v>19</v>
      </c>
      <c r="H72" s="387" t="s">
        <v>56</v>
      </c>
      <c r="I72" s="385" t="s">
        <v>19</v>
      </c>
      <c r="J72" s="385" t="s">
        <v>19</v>
      </c>
      <c r="K72" s="356" t="s">
        <v>19</v>
      </c>
      <c r="L72" s="356" t="s">
        <v>19</v>
      </c>
      <c r="M72" s="356" t="s">
        <v>19</v>
      </c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3"/>
    </row>
    <row r="73" spans="1:40" s="5" customFormat="1" x14ac:dyDescent="0.25">
      <c r="A73" s="488"/>
      <c r="B73" s="490"/>
      <c r="C73" s="491"/>
      <c r="D73" s="490"/>
      <c r="E73" s="90" t="s">
        <v>223</v>
      </c>
      <c r="F73" s="237" t="s">
        <v>19</v>
      </c>
      <c r="G73" s="237" t="s">
        <v>19</v>
      </c>
      <c r="H73" s="387" t="s">
        <v>226</v>
      </c>
      <c r="I73" s="385" t="s">
        <v>19</v>
      </c>
      <c r="J73" s="385" t="s">
        <v>19</v>
      </c>
      <c r="K73" s="356" t="s">
        <v>19</v>
      </c>
      <c r="L73" s="356" t="s">
        <v>19</v>
      </c>
      <c r="M73" s="356" t="s">
        <v>19</v>
      </c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3"/>
    </row>
    <row r="74" spans="1:40" s="5" customFormat="1" x14ac:dyDescent="0.25">
      <c r="A74" s="488"/>
      <c r="B74" s="490"/>
      <c r="C74" s="491"/>
      <c r="D74" s="490"/>
      <c r="E74" s="90" t="s">
        <v>224</v>
      </c>
      <c r="F74" s="237" t="s">
        <v>19</v>
      </c>
      <c r="G74" s="237" t="s">
        <v>19</v>
      </c>
      <c r="H74" s="387" t="s">
        <v>39</v>
      </c>
      <c r="I74" s="385" t="s">
        <v>19</v>
      </c>
      <c r="J74" s="385" t="s">
        <v>19</v>
      </c>
      <c r="K74" s="356" t="s">
        <v>19</v>
      </c>
      <c r="L74" s="356" t="s">
        <v>19</v>
      </c>
      <c r="M74" s="356" t="s">
        <v>19</v>
      </c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3"/>
    </row>
    <row r="75" spans="1:40" s="5" customFormat="1" ht="50.1" customHeight="1" x14ac:dyDescent="0.25">
      <c r="A75" s="488">
        <v>1</v>
      </c>
      <c r="B75" s="490" t="s">
        <v>82</v>
      </c>
      <c r="C75" s="491">
        <v>45278</v>
      </c>
      <c r="D75" s="490" t="s">
        <v>197</v>
      </c>
      <c r="E75" s="98" t="s">
        <v>376</v>
      </c>
      <c r="F75" s="95" t="s">
        <v>24</v>
      </c>
      <c r="G75" s="96" t="s">
        <v>25</v>
      </c>
      <c r="H75" s="110">
        <v>0</v>
      </c>
      <c r="I75" s="110">
        <v>1</v>
      </c>
      <c r="J75" s="110">
        <v>0</v>
      </c>
      <c r="K75" s="384">
        <v>0</v>
      </c>
      <c r="L75" s="384">
        <v>24315.21</v>
      </c>
      <c r="M75" s="384">
        <v>0</v>
      </c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3"/>
    </row>
    <row r="76" spans="1:40" s="5" customFormat="1" x14ac:dyDescent="0.25">
      <c r="A76" s="488"/>
      <c r="B76" s="490"/>
      <c r="C76" s="491"/>
      <c r="D76" s="490"/>
      <c r="E76" s="90" t="s">
        <v>222</v>
      </c>
      <c r="F76" s="237" t="s">
        <v>19</v>
      </c>
      <c r="G76" s="237" t="s">
        <v>19</v>
      </c>
      <c r="H76" s="387" t="s">
        <v>19</v>
      </c>
      <c r="I76" s="383" t="s">
        <v>646</v>
      </c>
      <c r="J76" s="385" t="s">
        <v>19</v>
      </c>
      <c r="K76" s="356" t="s">
        <v>19</v>
      </c>
      <c r="L76" s="356" t="s">
        <v>19</v>
      </c>
      <c r="M76" s="356" t="s">
        <v>19</v>
      </c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3"/>
    </row>
    <row r="77" spans="1:40" s="5" customFormat="1" x14ac:dyDescent="0.25">
      <c r="A77" s="488"/>
      <c r="B77" s="490"/>
      <c r="C77" s="491"/>
      <c r="D77" s="490"/>
      <c r="E77" s="90" t="s">
        <v>223</v>
      </c>
      <c r="F77" s="237" t="s">
        <v>19</v>
      </c>
      <c r="G77" s="237" t="s">
        <v>19</v>
      </c>
      <c r="H77" s="387" t="s">
        <v>19</v>
      </c>
      <c r="I77" s="383" t="s">
        <v>55</v>
      </c>
      <c r="J77" s="385" t="s">
        <v>19</v>
      </c>
      <c r="K77" s="356" t="s">
        <v>19</v>
      </c>
      <c r="L77" s="356" t="s">
        <v>19</v>
      </c>
      <c r="M77" s="356" t="s">
        <v>19</v>
      </c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3"/>
    </row>
    <row r="78" spans="1:40" s="5" customFormat="1" x14ac:dyDescent="0.25">
      <c r="A78" s="488"/>
      <c r="B78" s="490"/>
      <c r="C78" s="491"/>
      <c r="D78" s="490"/>
      <c r="E78" s="90" t="s">
        <v>224</v>
      </c>
      <c r="F78" s="237" t="s">
        <v>19</v>
      </c>
      <c r="G78" s="237" t="s">
        <v>19</v>
      </c>
      <c r="H78" s="383" t="s">
        <v>19</v>
      </c>
      <c r="I78" s="387" t="s">
        <v>225</v>
      </c>
      <c r="J78" s="385" t="s">
        <v>19</v>
      </c>
      <c r="K78" s="356" t="s">
        <v>19</v>
      </c>
      <c r="L78" s="356" t="s">
        <v>19</v>
      </c>
      <c r="M78" s="356" t="s">
        <v>19</v>
      </c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3"/>
    </row>
    <row r="79" spans="1:40" s="5" customFormat="1" ht="50.1" customHeight="1" x14ac:dyDescent="0.25">
      <c r="A79" s="488">
        <v>1</v>
      </c>
      <c r="B79" s="490" t="s">
        <v>82</v>
      </c>
      <c r="C79" s="491">
        <v>45279</v>
      </c>
      <c r="D79" s="490" t="s">
        <v>197</v>
      </c>
      <c r="E79" s="98" t="s">
        <v>92</v>
      </c>
      <c r="F79" s="95" t="s">
        <v>24</v>
      </c>
      <c r="G79" s="96" t="s">
        <v>25</v>
      </c>
      <c r="H79" s="95">
        <v>1</v>
      </c>
      <c r="I79" s="95">
        <v>0</v>
      </c>
      <c r="J79" s="95">
        <v>0</v>
      </c>
      <c r="K79" s="384">
        <v>16778.89</v>
      </c>
      <c r="L79" s="384">
        <v>0</v>
      </c>
      <c r="M79" s="384">
        <v>0</v>
      </c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3"/>
    </row>
    <row r="80" spans="1:40" s="5" customFormat="1" x14ac:dyDescent="0.25">
      <c r="A80" s="488"/>
      <c r="B80" s="490"/>
      <c r="C80" s="491"/>
      <c r="D80" s="490"/>
      <c r="E80" s="90" t="s">
        <v>222</v>
      </c>
      <c r="F80" s="237" t="s">
        <v>19</v>
      </c>
      <c r="G80" s="237" t="s">
        <v>19</v>
      </c>
      <c r="H80" s="387" t="s">
        <v>55</v>
      </c>
      <c r="I80" s="385" t="s">
        <v>19</v>
      </c>
      <c r="J80" s="385" t="s">
        <v>19</v>
      </c>
      <c r="K80" s="356" t="s">
        <v>19</v>
      </c>
      <c r="L80" s="356" t="s">
        <v>19</v>
      </c>
      <c r="M80" s="356" t="s">
        <v>19</v>
      </c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3"/>
    </row>
    <row r="81" spans="1:40" s="5" customFormat="1" x14ac:dyDescent="0.25">
      <c r="A81" s="488"/>
      <c r="B81" s="490"/>
      <c r="C81" s="491"/>
      <c r="D81" s="490"/>
      <c r="E81" s="90" t="s">
        <v>223</v>
      </c>
      <c r="F81" s="237" t="s">
        <v>19</v>
      </c>
      <c r="G81" s="237" t="s">
        <v>19</v>
      </c>
      <c r="H81" s="387" t="s">
        <v>704</v>
      </c>
      <c r="I81" s="385" t="s">
        <v>19</v>
      </c>
      <c r="J81" s="385" t="s">
        <v>19</v>
      </c>
      <c r="K81" s="356" t="s">
        <v>19</v>
      </c>
      <c r="L81" s="356" t="s">
        <v>19</v>
      </c>
      <c r="M81" s="356" t="s">
        <v>19</v>
      </c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3"/>
    </row>
    <row r="82" spans="1:40" s="5" customFormat="1" x14ac:dyDescent="0.25">
      <c r="A82" s="488"/>
      <c r="B82" s="490"/>
      <c r="C82" s="491"/>
      <c r="D82" s="490"/>
      <c r="E82" s="90" t="s">
        <v>224</v>
      </c>
      <c r="F82" s="237" t="s">
        <v>19</v>
      </c>
      <c r="G82" s="237" t="s">
        <v>19</v>
      </c>
      <c r="H82" s="387" t="s">
        <v>704</v>
      </c>
      <c r="I82" s="385" t="s">
        <v>19</v>
      </c>
      <c r="J82" s="385" t="s">
        <v>19</v>
      </c>
      <c r="K82" s="356" t="s">
        <v>19</v>
      </c>
      <c r="L82" s="356" t="s">
        <v>19</v>
      </c>
      <c r="M82" s="356" t="s">
        <v>19</v>
      </c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3"/>
    </row>
    <row r="83" spans="1:40" s="5" customFormat="1" ht="37.5" customHeight="1" x14ac:dyDescent="0.25">
      <c r="A83" s="488">
        <v>1</v>
      </c>
      <c r="B83" s="490" t="s">
        <v>82</v>
      </c>
      <c r="C83" s="491">
        <v>45280</v>
      </c>
      <c r="D83" s="490" t="s">
        <v>197</v>
      </c>
      <c r="E83" s="468" t="s">
        <v>93</v>
      </c>
      <c r="F83" s="96" t="s">
        <v>377</v>
      </c>
      <c r="G83" s="96" t="s">
        <v>25</v>
      </c>
      <c r="H83" s="95">
        <v>1</v>
      </c>
      <c r="I83" s="95">
        <v>0</v>
      </c>
      <c r="J83" s="95">
        <v>0</v>
      </c>
      <c r="K83" s="451">
        <f>1009.99+1086.21</f>
        <v>2096.1999999999998</v>
      </c>
      <c r="L83" s="451">
        <v>1063.52</v>
      </c>
      <c r="M83" s="451">
        <v>0</v>
      </c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3"/>
    </row>
    <row r="84" spans="1:40" s="5" customFormat="1" ht="30" customHeight="1" x14ac:dyDescent="0.25">
      <c r="A84" s="488"/>
      <c r="B84" s="490"/>
      <c r="C84" s="491"/>
      <c r="D84" s="490"/>
      <c r="E84" s="496"/>
      <c r="F84" s="95" t="s">
        <v>24</v>
      </c>
      <c r="G84" s="96" t="s">
        <v>25</v>
      </c>
      <c r="H84" s="95">
        <v>0</v>
      </c>
      <c r="I84" s="95">
        <v>0</v>
      </c>
      <c r="J84" s="95">
        <v>0</v>
      </c>
      <c r="K84" s="452"/>
      <c r="L84" s="452"/>
      <c r="M84" s="45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3"/>
    </row>
    <row r="85" spans="1:40" s="5" customFormat="1" x14ac:dyDescent="0.25">
      <c r="A85" s="489"/>
      <c r="B85" s="490"/>
      <c r="C85" s="491"/>
      <c r="D85" s="490"/>
      <c r="E85" s="90" t="s">
        <v>372</v>
      </c>
      <c r="F85" s="237" t="s">
        <v>19</v>
      </c>
      <c r="G85" s="237" t="s">
        <v>19</v>
      </c>
      <c r="H85" s="387" t="s">
        <v>39</v>
      </c>
      <c r="I85" s="385" t="s">
        <v>19</v>
      </c>
      <c r="J85" s="385" t="s">
        <v>19</v>
      </c>
      <c r="K85" s="356" t="s">
        <v>19</v>
      </c>
      <c r="L85" s="356" t="s">
        <v>19</v>
      </c>
      <c r="M85" s="356" t="s">
        <v>19</v>
      </c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3"/>
    </row>
    <row r="86" spans="1:40" s="5" customFormat="1" x14ac:dyDescent="0.25">
      <c r="A86" s="489"/>
      <c r="B86" s="490"/>
      <c r="C86" s="491"/>
      <c r="D86" s="490"/>
      <c r="E86" s="90" t="s">
        <v>373</v>
      </c>
      <c r="F86" s="237" t="s">
        <v>19</v>
      </c>
      <c r="G86" s="237" t="s">
        <v>19</v>
      </c>
      <c r="H86" s="387" t="s">
        <v>39</v>
      </c>
      <c r="I86" s="385" t="s">
        <v>19</v>
      </c>
      <c r="J86" s="385" t="s">
        <v>19</v>
      </c>
      <c r="K86" s="356" t="s">
        <v>19</v>
      </c>
      <c r="L86" s="356" t="s">
        <v>19</v>
      </c>
      <c r="M86" s="356" t="s">
        <v>19</v>
      </c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3"/>
    </row>
    <row r="87" spans="1:40" s="5" customFormat="1" ht="37.5" customHeight="1" x14ac:dyDescent="0.25">
      <c r="A87" s="488">
        <v>1</v>
      </c>
      <c r="B87" s="490" t="s">
        <v>82</v>
      </c>
      <c r="C87" s="491">
        <v>45281</v>
      </c>
      <c r="D87" s="490" t="s">
        <v>197</v>
      </c>
      <c r="E87" s="468" t="s">
        <v>94</v>
      </c>
      <c r="F87" s="96" t="s">
        <v>377</v>
      </c>
      <c r="G87" s="96" t="s">
        <v>25</v>
      </c>
      <c r="H87" s="95">
        <v>1</v>
      </c>
      <c r="I87" s="95">
        <v>0</v>
      </c>
      <c r="J87" s="95">
        <v>0</v>
      </c>
      <c r="K87" s="451">
        <v>1873.17</v>
      </c>
      <c r="L87" s="451">
        <v>1972.45</v>
      </c>
      <c r="M87" s="451">
        <v>0</v>
      </c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3"/>
    </row>
    <row r="88" spans="1:40" s="5" customFormat="1" ht="30" customHeight="1" x14ac:dyDescent="0.25">
      <c r="A88" s="488"/>
      <c r="B88" s="490"/>
      <c r="C88" s="491"/>
      <c r="D88" s="490"/>
      <c r="E88" s="496"/>
      <c r="F88" s="95" t="s">
        <v>24</v>
      </c>
      <c r="G88" s="96" t="s">
        <v>25</v>
      </c>
      <c r="H88" s="95">
        <v>0</v>
      </c>
      <c r="I88" s="95">
        <v>0</v>
      </c>
      <c r="J88" s="95">
        <v>0</v>
      </c>
      <c r="K88" s="452"/>
      <c r="L88" s="452"/>
      <c r="M88" s="45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3"/>
    </row>
    <row r="89" spans="1:40" s="5" customFormat="1" x14ac:dyDescent="0.25">
      <c r="A89" s="489"/>
      <c r="B89" s="490"/>
      <c r="C89" s="491"/>
      <c r="D89" s="490"/>
      <c r="E89" s="90" t="s">
        <v>372</v>
      </c>
      <c r="F89" s="237" t="s">
        <v>19</v>
      </c>
      <c r="G89" s="237" t="s">
        <v>19</v>
      </c>
      <c r="H89" s="387" t="s">
        <v>39</v>
      </c>
      <c r="I89" s="385" t="s">
        <v>19</v>
      </c>
      <c r="J89" s="385" t="s">
        <v>19</v>
      </c>
      <c r="K89" s="356" t="s">
        <v>19</v>
      </c>
      <c r="L89" s="356" t="s">
        <v>19</v>
      </c>
      <c r="M89" s="356" t="s">
        <v>19</v>
      </c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3"/>
    </row>
    <row r="90" spans="1:40" s="5" customFormat="1" x14ac:dyDescent="0.25">
      <c r="A90" s="489"/>
      <c r="B90" s="490"/>
      <c r="C90" s="491"/>
      <c r="D90" s="490"/>
      <c r="E90" s="90" t="s">
        <v>373</v>
      </c>
      <c r="F90" s="237" t="s">
        <v>19</v>
      </c>
      <c r="G90" s="237" t="s">
        <v>19</v>
      </c>
      <c r="H90" s="387" t="s">
        <v>39</v>
      </c>
      <c r="I90" s="385" t="s">
        <v>19</v>
      </c>
      <c r="J90" s="385" t="s">
        <v>19</v>
      </c>
      <c r="K90" s="356" t="s">
        <v>19</v>
      </c>
      <c r="L90" s="356" t="s">
        <v>19</v>
      </c>
      <c r="M90" s="356" t="s">
        <v>19</v>
      </c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3"/>
    </row>
    <row r="91" spans="1:40" s="5" customFormat="1" ht="36" customHeight="1" x14ac:dyDescent="0.25">
      <c r="A91" s="488">
        <v>1</v>
      </c>
      <c r="B91" s="490" t="s">
        <v>82</v>
      </c>
      <c r="C91" s="491">
        <v>45282</v>
      </c>
      <c r="D91" s="490" t="s">
        <v>197</v>
      </c>
      <c r="E91" s="468" t="s">
        <v>95</v>
      </c>
      <c r="F91" s="96" t="s">
        <v>377</v>
      </c>
      <c r="G91" s="96" t="s">
        <v>25</v>
      </c>
      <c r="H91" s="95">
        <v>1</v>
      </c>
      <c r="I91" s="95">
        <v>0</v>
      </c>
      <c r="J91" s="95">
        <v>0</v>
      </c>
      <c r="K91" s="451">
        <f>1650.41+2270.17</f>
        <v>3920.58</v>
      </c>
      <c r="L91" s="451">
        <v>283.33999999999997</v>
      </c>
      <c r="M91" s="451">
        <v>0</v>
      </c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3"/>
    </row>
    <row r="92" spans="1:40" s="5" customFormat="1" ht="30" customHeight="1" x14ac:dyDescent="0.25">
      <c r="A92" s="488"/>
      <c r="B92" s="490"/>
      <c r="C92" s="491"/>
      <c r="D92" s="490"/>
      <c r="E92" s="496"/>
      <c r="F92" s="95" t="s">
        <v>24</v>
      </c>
      <c r="G92" s="96" t="s">
        <v>25</v>
      </c>
      <c r="H92" s="95">
        <v>0</v>
      </c>
      <c r="I92" s="95">
        <v>0</v>
      </c>
      <c r="J92" s="95">
        <v>0</v>
      </c>
      <c r="K92" s="452"/>
      <c r="L92" s="452"/>
      <c r="M92" s="45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3"/>
    </row>
    <row r="93" spans="1:40" s="5" customFormat="1" x14ac:dyDescent="0.25">
      <c r="A93" s="489"/>
      <c r="B93" s="490"/>
      <c r="C93" s="491"/>
      <c r="D93" s="490"/>
      <c r="E93" s="90" t="s">
        <v>372</v>
      </c>
      <c r="F93" s="237" t="s">
        <v>19</v>
      </c>
      <c r="G93" s="237" t="s">
        <v>19</v>
      </c>
      <c r="H93" s="387" t="s">
        <v>39</v>
      </c>
      <c r="I93" s="383" t="s">
        <v>19</v>
      </c>
      <c r="J93" s="385" t="s">
        <v>19</v>
      </c>
      <c r="K93" s="356" t="s">
        <v>19</v>
      </c>
      <c r="L93" s="356" t="s">
        <v>19</v>
      </c>
      <c r="M93" s="356" t="s">
        <v>19</v>
      </c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3"/>
    </row>
    <row r="94" spans="1:40" s="5" customFormat="1" x14ac:dyDescent="0.25">
      <c r="A94" s="489"/>
      <c r="B94" s="490"/>
      <c r="C94" s="491"/>
      <c r="D94" s="490"/>
      <c r="E94" s="90" t="s">
        <v>373</v>
      </c>
      <c r="F94" s="237" t="s">
        <v>19</v>
      </c>
      <c r="G94" s="237" t="s">
        <v>19</v>
      </c>
      <c r="H94" s="387" t="s">
        <v>39</v>
      </c>
      <c r="I94" s="383" t="s">
        <v>19</v>
      </c>
      <c r="J94" s="385" t="s">
        <v>19</v>
      </c>
      <c r="K94" s="356" t="s">
        <v>19</v>
      </c>
      <c r="L94" s="356" t="s">
        <v>19</v>
      </c>
      <c r="M94" s="356" t="s">
        <v>19</v>
      </c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3"/>
    </row>
    <row r="95" spans="1:40" s="5" customFormat="1" ht="39.75" customHeight="1" x14ac:dyDescent="0.25">
      <c r="A95" s="438">
        <v>1</v>
      </c>
      <c r="B95" s="439" t="s">
        <v>82</v>
      </c>
      <c r="C95" s="439" t="s">
        <v>505</v>
      </c>
      <c r="D95" s="433" t="s">
        <v>197</v>
      </c>
      <c r="E95" s="446" t="s">
        <v>506</v>
      </c>
      <c r="F95" s="96" t="s">
        <v>377</v>
      </c>
      <c r="G95" s="96" t="s">
        <v>25</v>
      </c>
      <c r="H95" s="95">
        <v>1</v>
      </c>
      <c r="I95" s="95">
        <v>0</v>
      </c>
      <c r="J95" s="95">
        <v>0</v>
      </c>
      <c r="K95" s="451">
        <v>21905.99</v>
      </c>
      <c r="L95" s="451">
        <v>0</v>
      </c>
      <c r="M95" s="451">
        <v>0</v>
      </c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3"/>
    </row>
    <row r="96" spans="1:40" s="5" customFormat="1" ht="30" customHeight="1" x14ac:dyDescent="0.25">
      <c r="A96" s="464"/>
      <c r="B96" s="466"/>
      <c r="C96" s="466"/>
      <c r="D96" s="444"/>
      <c r="E96" s="447"/>
      <c r="F96" s="95" t="s">
        <v>24</v>
      </c>
      <c r="G96" s="96" t="s">
        <v>25</v>
      </c>
      <c r="H96" s="95">
        <v>0</v>
      </c>
      <c r="I96" s="95">
        <v>1</v>
      </c>
      <c r="J96" s="95">
        <v>0</v>
      </c>
      <c r="K96" s="452"/>
      <c r="L96" s="452">
        <v>0</v>
      </c>
      <c r="M96" s="452">
        <v>0</v>
      </c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3"/>
    </row>
    <row r="97" spans="1:40" s="5" customFormat="1" x14ac:dyDescent="0.25">
      <c r="A97" s="464"/>
      <c r="B97" s="466"/>
      <c r="C97" s="466"/>
      <c r="D97" s="444"/>
      <c r="E97" s="83" t="s">
        <v>372</v>
      </c>
      <c r="F97" s="236" t="s">
        <v>19</v>
      </c>
      <c r="G97" s="236" t="s">
        <v>19</v>
      </c>
      <c r="H97" s="233" t="s">
        <v>647</v>
      </c>
      <c r="I97" s="386" t="s">
        <v>19</v>
      </c>
      <c r="J97" s="386" t="s">
        <v>19</v>
      </c>
      <c r="K97" s="386" t="s">
        <v>19</v>
      </c>
      <c r="L97" s="386" t="s">
        <v>19</v>
      </c>
      <c r="M97" s="386" t="s">
        <v>19</v>
      </c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3"/>
    </row>
    <row r="98" spans="1:40" s="5" customFormat="1" x14ac:dyDescent="0.25">
      <c r="A98" s="464"/>
      <c r="B98" s="466"/>
      <c r="C98" s="466"/>
      <c r="D98" s="444"/>
      <c r="E98" s="83" t="s">
        <v>373</v>
      </c>
      <c r="F98" s="236" t="s">
        <v>19</v>
      </c>
      <c r="G98" s="236" t="s">
        <v>19</v>
      </c>
      <c r="H98" s="233" t="s">
        <v>55</v>
      </c>
      <c r="I98" s="386" t="s">
        <v>19</v>
      </c>
      <c r="J98" s="386" t="s">
        <v>19</v>
      </c>
      <c r="K98" s="386" t="s">
        <v>19</v>
      </c>
      <c r="L98" s="386" t="s">
        <v>19</v>
      </c>
      <c r="M98" s="386" t="s">
        <v>19</v>
      </c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3"/>
    </row>
    <row r="99" spans="1:40" s="5" customFormat="1" x14ac:dyDescent="0.25">
      <c r="A99" s="464"/>
      <c r="B99" s="466"/>
      <c r="C99" s="466"/>
      <c r="D99" s="444"/>
      <c r="E99" s="83" t="s">
        <v>222</v>
      </c>
      <c r="F99" s="237" t="s">
        <v>19</v>
      </c>
      <c r="G99" s="237" t="s">
        <v>19</v>
      </c>
      <c r="H99" s="234" t="s">
        <v>225</v>
      </c>
      <c r="I99" s="386" t="s">
        <v>19</v>
      </c>
      <c r="J99" s="386" t="s">
        <v>19</v>
      </c>
      <c r="K99" s="386" t="s">
        <v>19</v>
      </c>
      <c r="L99" s="386" t="s">
        <v>19</v>
      </c>
      <c r="M99" s="386" t="s">
        <v>19</v>
      </c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3"/>
    </row>
    <row r="100" spans="1:40" s="5" customFormat="1" x14ac:dyDescent="0.25">
      <c r="A100" s="464"/>
      <c r="B100" s="466"/>
      <c r="C100" s="466"/>
      <c r="D100" s="444"/>
      <c r="E100" s="83" t="s">
        <v>223</v>
      </c>
      <c r="F100" s="237" t="s">
        <v>19</v>
      </c>
      <c r="G100" s="237" t="s">
        <v>19</v>
      </c>
      <c r="H100" s="386" t="s">
        <v>19</v>
      </c>
      <c r="I100" s="389" t="s">
        <v>64</v>
      </c>
      <c r="J100" s="386" t="s">
        <v>19</v>
      </c>
      <c r="K100" s="386" t="s">
        <v>19</v>
      </c>
      <c r="L100" s="386" t="s">
        <v>19</v>
      </c>
      <c r="M100" s="386" t="s">
        <v>19</v>
      </c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3"/>
    </row>
    <row r="101" spans="1:40" s="5" customFormat="1" x14ac:dyDescent="0.25">
      <c r="A101" s="465"/>
      <c r="B101" s="467"/>
      <c r="C101" s="467"/>
      <c r="D101" s="445"/>
      <c r="E101" s="90" t="s">
        <v>224</v>
      </c>
      <c r="F101" s="237" t="s">
        <v>19</v>
      </c>
      <c r="G101" s="237" t="s">
        <v>19</v>
      </c>
      <c r="H101" s="386" t="s">
        <v>19</v>
      </c>
      <c r="I101" s="389" t="s">
        <v>65</v>
      </c>
      <c r="J101" s="386" t="s">
        <v>19</v>
      </c>
      <c r="K101" s="386" t="s">
        <v>19</v>
      </c>
      <c r="L101" s="386" t="s">
        <v>19</v>
      </c>
      <c r="M101" s="386" t="s">
        <v>19</v>
      </c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3"/>
    </row>
    <row r="102" spans="1:40" s="5" customFormat="1" ht="47.25" x14ac:dyDescent="0.25">
      <c r="A102" s="488">
        <v>1</v>
      </c>
      <c r="B102" s="490" t="s">
        <v>82</v>
      </c>
      <c r="C102" s="491" t="s">
        <v>19</v>
      </c>
      <c r="D102" s="490" t="s">
        <v>197</v>
      </c>
      <c r="E102" s="98" t="s">
        <v>231</v>
      </c>
      <c r="F102" s="95" t="s">
        <v>24</v>
      </c>
      <c r="G102" s="96" t="s">
        <v>25</v>
      </c>
      <c r="H102" s="95">
        <v>1</v>
      </c>
      <c r="I102" s="95">
        <v>0</v>
      </c>
      <c r="J102" s="95">
        <v>0</v>
      </c>
      <c r="K102" s="384">
        <v>0</v>
      </c>
      <c r="L102" s="384">
        <v>0</v>
      </c>
      <c r="M102" s="384">
        <v>0</v>
      </c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3"/>
    </row>
    <row r="103" spans="1:40" s="5" customFormat="1" ht="20.100000000000001" customHeight="1" x14ac:dyDescent="0.25">
      <c r="A103" s="489"/>
      <c r="B103" s="490"/>
      <c r="C103" s="491"/>
      <c r="D103" s="490"/>
      <c r="E103" s="90" t="s">
        <v>230</v>
      </c>
      <c r="F103" s="237" t="s">
        <v>19</v>
      </c>
      <c r="G103" s="237" t="s">
        <v>19</v>
      </c>
      <c r="H103" s="387" t="s">
        <v>37</v>
      </c>
      <c r="I103" s="385" t="s">
        <v>19</v>
      </c>
      <c r="J103" s="385" t="s">
        <v>19</v>
      </c>
      <c r="K103" s="356" t="s">
        <v>19</v>
      </c>
      <c r="L103" s="356" t="s">
        <v>19</v>
      </c>
      <c r="M103" s="356" t="s">
        <v>19</v>
      </c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3"/>
    </row>
    <row r="104" spans="1:40" s="5" customFormat="1" ht="20.100000000000001" customHeight="1" x14ac:dyDescent="0.25">
      <c r="A104" s="489"/>
      <c r="B104" s="490"/>
      <c r="C104" s="491"/>
      <c r="D104" s="490"/>
      <c r="E104" s="90" t="s">
        <v>224</v>
      </c>
      <c r="F104" s="237" t="s">
        <v>19</v>
      </c>
      <c r="G104" s="237" t="s">
        <v>19</v>
      </c>
      <c r="H104" s="387" t="s">
        <v>69</v>
      </c>
      <c r="I104" s="385" t="s">
        <v>19</v>
      </c>
      <c r="J104" s="385" t="s">
        <v>19</v>
      </c>
      <c r="K104" s="356" t="s">
        <v>19</v>
      </c>
      <c r="L104" s="356" t="s">
        <v>19</v>
      </c>
      <c r="M104" s="356" t="s">
        <v>19</v>
      </c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3"/>
    </row>
    <row r="105" spans="1:40" s="5" customFormat="1" ht="47.25" x14ac:dyDescent="0.25">
      <c r="A105" s="488">
        <v>1</v>
      </c>
      <c r="B105" s="490" t="s">
        <v>82</v>
      </c>
      <c r="C105" s="491" t="s">
        <v>19</v>
      </c>
      <c r="D105" s="490" t="s">
        <v>197</v>
      </c>
      <c r="E105" s="98" t="s">
        <v>232</v>
      </c>
      <c r="F105" s="95" t="s">
        <v>24</v>
      </c>
      <c r="G105" s="96" t="s">
        <v>25</v>
      </c>
      <c r="H105" s="95">
        <v>1</v>
      </c>
      <c r="I105" s="95">
        <v>0</v>
      </c>
      <c r="J105" s="95">
        <v>0</v>
      </c>
      <c r="K105" s="384">
        <v>0</v>
      </c>
      <c r="L105" s="384">
        <v>0</v>
      </c>
      <c r="M105" s="384">
        <v>0</v>
      </c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3"/>
    </row>
    <row r="106" spans="1:40" s="5" customFormat="1" ht="20.100000000000001" customHeight="1" x14ac:dyDescent="0.25">
      <c r="A106" s="489"/>
      <c r="B106" s="490"/>
      <c r="C106" s="491"/>
      <c r="D106" s="490"/>
      <c r="E106" s="90" t="s">
        <v>230</v>
      </c>
      <c r="F106" s="237" t="s">
        <v>19</v>
      </c>
      <c r="G106" s="237" t="s">
        <v>19</v>
      </c>
      <c r="H106" s="387" t="s">
        <v>37</v>
      </c>
      <c r="I106" s="385" t="s">
        <v>19</v>
      </c>
      <c r="J106" s="385" t="s">
        <v>19</v>
      </c>
      <c r="K106" s="356" t="s">
        <v>19</v>
      </c>
      <c r="L106" s="356" t="s">
        <v>19</v>
      </c>
      <c r="M106" s="356" t="s">
        <v>19</v>
      </c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3"/>
    </row>
    <row r="107" spans="1:40" s="5" customFormat="1" ht="20.100000000000001" customHeight="1" x14ac:dyDescent="0.25">
      <c r="A107" s="489"/>
      <c r="B107" s="490"/>
      <c r="C107" s="491"/>
      <c r="D107" s="490"/>
      <c r="E107" s="90" t="s">
        <v>224</v>
      </c>
      <c r="F107" s="237" t="s">
        <v>19</v>
      </c>
      <c r="G107" s="237" t="s">
        <v>19</v>
      </c>
      <c r="H107" s="387" t="s">
        <v>69</v>
      </c>
      <c r="I107" s="385" t="s">
        <v>19</v>
      </c>
      <c r="J107" s="385" t="s">
        <v>19</v>
      </c>
      <c r="K107" s="356" t="s">
        <v>19</v>
      </c>
      <c r="L107" s="356" t="s">
        <v>19</v>
      </c>
      <c r="M107" s="356" t="s">
        <v>19</v>
      </c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3"/>
    </row>
    <row r="108" spans="1:40" s="5" customFormat="1" ht="47.25" x14ac:dyDescent="0.25">
      <c r="A108" s="488">
        <v>1</v>
      </c>
      <c r="B108" s="490" t="s">
        <v>82</v>
      </c>
      <c r="C108" s="491" t="s">
        <v>19</v>
      </c>
      <c r="D108" s="490" t="s">
        <v>197</v>
      </c>
      <c r="E108" s="98" t="s">
        <v>233</v>
      </c>
      <c r="F108" s="95" t="s">
        <v>24</v>
      </c>
      <c r="G108" s="96" t="s">
        <v>25</v>
      </c>
      <c r="H108" s="95">
        <v>1</v>
      </c>
      <c r="I108" s="95">
        <v>0</v>
      </c>
      <c r="J108" s="95">
        <v>0</v>
      </c>
      <c r="K108" s="384">
        <v>0</v>
      </c>
      <c r="L108" s="384">
        <v>0</v>
      </c>
      <c r="M108" s="384">
        <v>0</v>
      </c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3"/>
    </row>
    <row r="109" spans="1:40" s="5" customFormat="1" ht="20.100000000000001" customHeight="1" x14ac:dyDescent="0.25">
      <c r="A109" s="489"/>
      <c r="B109" s="490"/>
      <c r="C109" s="491"/>
      <c r="D109" s="490"/>
      <c r="E109" s="90" t="s">
        <v>230</v>
      </c>
      <c r="F109" s="237" t="s">
        <v>19</v>
      </c>
      <c r="G109" s="237" t="s">
        <v>19</v>
      </c>
      <c r="H109" s="387" t="s">
        <v>37</v>
      </c>
      <c r="I109" s="385" t="s">
        <v>19</v>
      </c>
      <c r="J109" s="385" t="s">
        <v>19</v>
      </c>
      <c r="K109" s="356" t="s">
        <v>19</v>
      </c>
      <c r="L109" s="356" t="s">
        <v>19</v>
      </c>
      <c r="M109" s="356" t="s">
        <v>19</v>
      </c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3"/>
    </row>
    <row r="110" spans="1:40" s="5" customFormat="1" ht="20.100000000000001" customHeight="1" x14ac:dyDescent="0.25">
      <c r="A110" s="489"/>
      <c r="B110" s="490"/>
      <c r="C110" s="491"/>
      <c r="D110" s="490"/>
      <c r="E110" s="90" t="s">
        <v>224</v>
      </c>
      <c r="F110" s="237" t="s">
        <v>19</v>
      </c>
      <c r="G110" s="237" t="s">
        <v>19</v>
      </c>
      <c r="H110" s="387" t="s">
        <v>69</v>
      </c>
      <c r="I110" s="385" t="s">
        <v>19</v>
      </c>
      <c r="J110" s="385" t="s">
        <v>19</v>
      </c>
      <c r="K110" s="356" t="s">
        <v>19</v>
      </c>
      <c r="L110" s="356" t="s">
        <v>19</v>
      </c>
      <c r="M110" s="356" t="s">
        <v>19</v>
      </c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3"/>
    </row>
    <row r="111" spans="1:40" s="5" customFormat="1" ht="50.1" customHeight="1" x14ac:dyDescent="0.25">
      <c r="A111" s="488">
        <v>1</v>
      </c>
      <c r="B111" s="490" t="s">
        <v>82</v>
      </c>
      <c r="C111" s="491" t="s">
        <v>19</v>
      </c>
      <c r="D111" s="490" t="s">
        <v>197</v>
      </c>
      <c r="E111" s="98" t="s">
        <v>234</v>
      </c>
      <c r="F111" s="95" t="s">
        <v>24</v>
      </c>
      <c r="G111" s="96" t="s">
        <v>25</v>
      </c>
      <c r="H111" s="95">
        <v>1</v>
      </c>
      <c r="I111" s="95">
        <v>0</v>
      </c>
      <c r="J111" s="95">
        <v>0</v>
      </c>
      <c r="K111" s="384">
        <v>0</v>
      </c>
      <c r="L111" s="384">
        <v>0</v>
      </c>
      <c r="M111" s="384">
        <v>0</v>
      </c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3"/>
    </row>
    <row r="112" spans="1:40" s="5" customFormat="1" ht="20.100000000000001" customHeight="1" x14ac:dyDescent="0.25">
      <c r="A112" s="489"/>
      <c r="B112" s="490"/>
      <c r="C112" s="491"/>
      <c r="D112" s="490"/>
      <c r="E112" s="90" t="s">
        <v>230</v>
      </c>
      <c r="F112" s="237" t="s">
        <v>19</v>
      </c>
      <c r="G112" s="237" t="s">
        <v>19</v>
      </c>
      <c r="H112" s="387" t="s">
        <v>37</v>
      </c>
      <c r="I112" s="385" t="s">
        <v>19</v>
      </c>
      <c r="J112" s="385" t="s">
        <v>19</v>
      </c>
      <c r="K112" s="386" t="s">
        <v>19</v>
      </c>
      <c r="L112" s="386" t="s">
        <v>19</v>
      </c>
      <c r="M112" s="386" t="s">
        <v>19</v>
      </c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3"/>
    </row>
    <row r="113" spans="1:40" s="5" customFormat="1" ht="20.100000000000001" customHeight="1" x14ac:dyDescent="0.25">
      <c r="A113" s="489"/>
      <c r="B113" s="490"/>
      <c r="C113" s="491"/>
      <c r="D113" s="490"/>
      <c r="E113" s="90" t="s">
        <v>224</v>
      </c>
      <c r="F113" s="237" t="s">
        <v>19</v>
      </c>
      <c r="G113" s="237" t="s">
        <v>19</v>
      </c>
      <c r="H113" s="387" t="s">
        <v>69</v>
      </c>
      <c r="I113" s="385" t="s">
        <v>19</v>
      </c>
      <c r="J113" s="385" t="s">
        <v>19</v>
      </c>
      <c r="K113" s="386" t="s">
        <v>19</v>
      </c>
      <c r="L113" s="386" t="s">
        <v>19</v>
      </c>
      <c r="M113" s="386" t="s">
        <v>19</v>
      </c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3"/>
    </row>
    <row r="114" spans="1:40" s="5" customFormat="1" ht="36" customHeight="1" x14ac:dyDescent="0.25">
      <c r="A114" s="488">
        <v>1</v>
      </c>
      <c r="B114" s="490" t="s">
        <v>82</v>
      </c>
      <c r="C114" s="491">
        <v>45851</v>
      </c>
      <c r="D114" s="492" t="s">
        <v>507</v>
      </c>
      <c r="E114" s="468" t="s">
        <v>508</v>
      </c>
      <c r="F114" s="96" t="s">
        <v>377</v>
      </c>
      <c r="G114" s="96" t="s">
        <v>25</v>
      </c>
      <c r="H114" s="95">
        <v>0</v>
      </c>
      <c r="I114" s="240">
        <v>1</v>
      </c>
      <c r="J114" s="95">
        <v>0</v>
      </c>
      <c r="K114" s="451">
        <v>8565.2199999999993</v>
      </c>
      <c r="L114" s="453">
        <v>0</v>
      </c>
      <c r="M114" s="453">
        <v>0</v>
      </c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495"/>
      <c r="AA114" s="471"/>
      <c r="AB114" s="471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3"/>
    </row>
    <row r="115" spans="1:40" s="5" customFormat="1" ht="30" customHeight="1" x14ac:dyDescent="0.25">
      <c r="A115" s="488"/>
      <c r="B115" s="490"/>
      <c r="C115" s="491"/>
      <c r="D115" s="492"/>
      <c r="E115" s="469"/>
      <c r="F115" s="95" t="s">
        <v>24</v>
      </c>
      <c r="G115" s="96" t="s">
        <v>25</v>
      </c>
      <c r="H115" s="95">
        <v>0</v>
      </c>
      <c r="I115" s="240">
        <v>1</v>
      </c>
      <c r="J115" s="95">
        <v>0</v>
      </c>
      <c r="K115" s="452"/>
      <c r="L115" s="454" t="s">
        <v>19</v>
      </c>
      <c r="M115" s="454" t="s">
        <v>19</v>
      </c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3"/>
    </row>
    <row r="116" spans="1:40" s="5" customFormat="1" ht="20.100000000000001" customHeight="1" x14ac:dyDescent="0.25">
      <c r="A116" s="489"/>
      <c r="B116" s="490"/>
      <c r="C116" s="491"/>
      <c r="D116" s="492"/>
      <c r="E116" s="90" t="s">
        <v>372</v>
      </c>
      <c r="F116" s="236" t="s">
        <v>19</v>
      </c>
      <c r="G116" s="236" t="s">
        <v>19</v>
      </c>
      <c r="H116" s="383" t="s">
        <v>19</v>
      </c>
      <c r="I116" s="403" t="s">
        <v>643</v>
      </c>
      <c r="J116" s="383" t="s">
        <v>19</v>
      </c>
      <c r="K116" s="386" t="s">
        <v>19</v>
      </c>
      <c r="L116" s="386" t="s">
        <v>19</v>
      </c>
      <c r="M116" s="386" t="s">
        <v>19</v>
      </c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3"/>
    </row>
    <row r="117" spans="1:40" s="5" customFormat="1" ht="20.100000000000001" customHeight="1" x14ac:dyDescent="0.25">
      <c r="A117" s="489"/>
      <c r="B117" s="490"/>
      <c r="C117" s="491"/>
      <c r="D117" s="492"/>
      <c r="E117" s="90" t="s">
        <v>373</v>
      </c>
      <c r="F117" s="236" t="s">
        <v>19</v>
      </c>
      <c r="G117" s="236" t="s">
        <v>19</v>
      </c>
      <c r="H117" s="383" t="s">
        <v>19</v>
      </c>
      <c r="I117" s="403" t="s">
        <v>643</v>
      </c>
      <c r="J117" s="383" t="s">
        <v>19</v>
      </c>
      <c r="K117" s="386" t="s">
        <v>19</v>
      </c>
      <c r="L117" s="386" t="s">
        <v>19</v>
      </c>
      <c r="M117" s="386" t="s">
        <v>19</v>
      </c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3"/>
    </row>
    <row r="118" spans="1:40" s="5" customFormat="1" ht="20.100000000000001" customHeight="1" x14ac:dyDescent="0.25">
      <c r="A118" s="489"/>
      <c r="B118" s="490"/>
      <c r="C118" s="491"/>
      <c r="D118" s="492"/>
      <c r="E118" s="90" t="s">
        <v>222</v>
      </c>
      <c r="F118" s="236" t="s">
        <v>19</v>
      </c>
      <c r="G118" s="236" t="s">
        <v>19</v>
      </c>
      <c r="H118" s="383" t="s">
        <v>19</v>
      </c>
      <c r="I118" s="403" t="s">
        <v>644</v>
      </c>
      <c r="J118" s="383" t="s">
        <v>19</v>
      </c>
      <c r="K118" s="386" t="s">
        <v>19</v>
      </c>
      <c r="L118" s="386" t="s">
        <v>19</v>
      </c>
      <c r="M118" s="386" t="s">
        <v>19</v>
      </c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3"/>
    </row>
    <row r="119" spans="1:40" s="5" customFormat="1" ht="20.100000000000001" customHeight="1" x14ac:dyDescent="0.25">
      <c r="A119" s="489"/>
      <c r="B119" s="490"/>
      <c r="C119" s="491"/>
      <c r="D119" s="492"/>
      <c r="E119" s="90" t="s">
        <v>223</v>
      </c>
      <c r="F119" s="236" t="s">
        <v>19</v>
      </c>
      <c r="G119" s="236" t="s">
        <v>19</v>
      </c>
      <c r="H119" s="383" t="s">
        <v>19</v>
      </c>
      <c r="I119" s="403" t="s">
        <v>226</v>
      </c>
      <c r="J119" s="383" t="s">
        <v>19</v>
      </c>
      <c r="K119" s="386" t="s">
        <v>19</v>
      </c>
      <c r="L119" s="386" t="s">
        <v>19</v>
      </c>
      <c r="M119" s="386" t="s">
        <v>19</v>
      </c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3"/>
    </row>
    <row r="120" spans="1:40" s="5" customFormat="1" ht="20.100000000000001" customHeight="1" x14ac:dyDescent="0.25">
      <c r="A120" s="489"/>
      <c r="B120" s="490"/>
      <c r="C120" s="491"/>
      <c r="D120" s="492"/>
      <c r="E120" s="90" t="s">
        <v>224</v>
      </c>
      <c r="F120" s="236" t="s">
        <v>19</v>
      </c>
      <c r="G120" s="236" t="s">
        <v>19</v>
      </c>
      <c r="H120" s="383" t="s">
        <v>19</v>
      </c>
      <c r="I120" s="403" t="s">
        <v>275</v>
      </c>
      <c r="J120" s="383" t="s">
        <v>19</v>
      </c>
      <c r="K120" s="386" t="s">
        <v>19</v>
      </c>
      <c r="L120" s="386" t="s">
        <v>19</v>
      </c>
      <c r="M120" s="386" t="s">
        <v>19</v>
      </c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3"/>
    </row>
    <row r="121" spans="1:40" s="5" customFormat="1" ht="50.1" customHeight="1" x14ac:dyDescent="0.25">
      <c r="A121" s="489">
        <v>1</v>
      </c>
      <c r="B121" s="490" t="s">
        <v>82</v>
      </c>
      <c r="C121" s="490" t="s">
        <v>144</v>
      </c>
      <c r="D121" s="488" t="s">
        <v>27</v>
      </c>
      <c r="E121" s="98" t="s">
        <v>119</v>
      </c>
      <c r="F121" s="95" t="s">
        <v>24</v>
      </c>
      <c r="G121" s="96" t="s">
        <v>25</v>
      </c>
      <c r="H121" s="168">
        <v>0</v>
      </c>
      <c r="I121" s="169">
        <v>1</v>
      </c>
      <c r="J121" s="169">
        <v>0</v>
      </c>
      <c r="K121" s="97">
        <f>7460.29+570.37</f>
        <v>8030.66</v>
      </c>
      <c r="L121" s="327">
        <v>31225.64</v>
      </c>
      <c r="M121" s="141">
        <v>0</v>
      </c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495"/>
      <c r="AA121" s="471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3"/>
    </row>
    <row r="122" spans="1:40" s="5" customFormat="1" ht="20.100000000000001" customHeight="1" x14ac:dyDescent="0.25">
      <c r="A122" s="489"/>
      <c r="B122" s="490"/>
      <c r="C122" s="490"/>
      <c r="D122" s="488"/>
      <c r="E122" s="90" t="s">
        <v>502</v>
      </c>
      <c r="F122" s="237" t="s">
        <v>19</v>
      </c>
      <c r="G122" s="237" t="s">
        <v>19</v>
      </c>
      <c r="H122" s="235" t="s">
        <v>503</v>
      </c>
      <c r="I122" s="237" t="s">
        <v>19</v>
      </c>
      <c r="J122" s="237" t="s">
        <v>19</v>
      </c>
      <c r="K122" s="40" t="s">
        <v>19</v>
      </c>
      <c r="L122" s="40" t="s">
        <v>19</v>
      </c>
      <c r="M122" s="40" t="s">
        <v>19</v>
      </c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3"/>
    </row>
    <row r="123" spans="1:40" s="5" customFormat="1" ht="20.100000000000001" customHeight="1" x14ac:dyDescent="0.25">
      <c r="A123" s="489"/>
      <c r="B123" s="490"/>
      <c r="C123" s="490"/>
      <c r="D123" s="488"/>
      <c r="E123" s="90" t="s">
        <v>223</v>
      </c>
      <c r="F123" s="237" t="s">
        <v>19</v>
      </c>
      <c r="G123" s="237" t="s">
        <v>19</v>
      </c>
      <c r="H123" s="235" t="s">
        <v>476</v>
      </c>
      <c r="I123" s="237" t="s">
        <v>19</v>
      </c>
      <c r="J123" s="237" t="s">
        <v>19</v>
      </c>
      <c r="K123" s="40" t="s">
        <v>19</v>
      </c>
      <c r="L123" s="40" t="s">
        <v>19</v>
      </c>
      <c r="M123" s="40" t="s">
        <v>19</v>
      </c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3"/>
    </row>
    <row r="124" spans="1:40" s="5" customFormat="1" ht="20.100000000000001" customHeight="1" x14ac:dyDescent="0.25">
      <c r="A124" s="489"/>
      <c r="B124" s="490"/>
      <c r="C124" s="490"/>
      <c r="D124" s="488"/>
      <c r="E124" s="90" t="s">
        <v>224</v>
      </c>
      <c r="F124" s="237" t="s">
        <v>19</v>
      </c>
      <c r="G124" s="237" t="s">
        <v>19</v>
      </c>
      <c r="H124" s="235" t="s">
        <v>476</v>
      </c>
      <c r="I124" s="237" t="s">
        <v>19</v>
      </c>
      <c r="J124" s="237" t="s">
        <v>19</v>
      </c>
      <c r="K124" s="40" t="s">
        <v>19</v>
      </c>
      <c r="L124" s="40" t="s">
        <v>19</v>
      </c>
      <c r="M124" s="40" t="s">
        <v>19</v>
      </c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3"/>
    </row>
    <row r="125" spans="1:40" s="5" customFormat="1" ht="20.100000000000001" customHeight="1" x14ac:dyDescent="0.25">
      <c r="A125" s="489"/>
      <c r="B125" s="489"/>
      <c r="C125" s="497"/>
      <c r="D125" s="488"/>
      <c r="E125" s="90" t="s">
        <v>222</v>
      </c>
      <c r="F125" s="237" t="s">
        <v>19</v>
      </c>
      <c r="G125" s="237" t="s">
        <v>19</v>
      </c>
      <c r="H125" s="235" t="s">
        <v>55</v>
      </c>
      <c r="I125" s="237" t="s">
        <v>19</v>
      </c>
      <c r="J125" s="237" t="s">
        <v>19</v>
      </c>
      <c r="K125" s="40" t="s">
        <v>19</v>
      </c>
      <c r="L125" s="40" t="s">
        <v>19</v>
      </c>
      <c r="M125" s="40" t="s">
        <v>19</v>
      </c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3"/>
    </row>
    <row r="126" spans="1:40" s="5" customFormat="1" ht="20.100000000000001" customHeight="1" x14ac:dyDescent="0.25">
      <c r="A126" s="489"/>
      <c r="B126" s="489"/>
      <c r="C126" s="497"/>
      <c r="D126" s="488"/>
      <c r="E126" s="90" t="s">
        <v>223</v>
      </c>
      <c r="F126" s="237" t="s">
        <v>19</v>
      </c>
      <c r="G126" s="237" t="s">
        <v>19</v>
      </c>
      <c r="H126" s="235" t="s">
        <v>19</v>
      </c>
      <c r="I126" s="237" t="s">
        <v>228</v>
      </c>
      <c r="J126" s="237" t="s">
        <v>19</v>
      </c>
      <c r="K126" s="40" t="s">
        <v>19</v>
      </c>
      <c r="L126" s="40" t="s">
        <v>19</v>
      </c>
      <c r="M126" s="40" t="s">
        <v>19</v>
      </c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3"/>
    </row>
    <row r="127" spans="1:40" s="5" customFormat="1" ht="20.100000000000001" customHeight="1" x14ac:dyDescent="0.25">
      <c r="A127" s="489"/>
      <c r="B127" s="489"/>
      <c r="C127" s="497"/>
      <c r="D127" s="488"/>
      <c r="E127" s="90" t="s">
        <v>224</v>
      </c>
      <c r="F127" s="237" t="s">
        <v>19</v>
      </c>
      <c r="G127" s="237" t="s">
        <v>19</v>
      </c>
      <c r="H127" s="235" t="s">
        <v>19</v>
      </c>
      <c r="I127" s="237" t="s">
        <v>55</v>
      </c>
      <c r="J127" s="237" t="s">
        <v>19</v>
      </c>
      <c r="K127" s="40" t="s">
        <v>19</v>
      </c>
      <c r="L127" s="40" t="s">
        <v>19</v>
      </c>
      <c r="M127" s="40" t="s">
        <v>19</v>
      </c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3"/>
    </row>
    <row r="128" spans="1:40" s="5" customFormat="1" ht="50.1" customHeight="1" x14ac:dyDescent="0.25">
      <c r="A128" s="500">
        <v>1</v>
      </c>
      <c r="B128" s="502" t="s">
        <v>82</v>
      </c>
      <c r="C128" s="500" t="s">
        <v>19</v>
      </c>
      <c r="D128" s="500" t="s">
        <v>19</v>
      </c>
      <c r="E128" s="500" t="s">
        <v>273</v>
      </c>
      <c r="F128" s="134" t="s">
        <v>377</v>
      </c>
      <c r="G128" s="145" t="s">
        <v>221</v>
      </c>
      <c r="H128" s="150">
        <f>H162+H170+H178+H186+H194+H202+H210+H214+H218+H222+H226+H230+H234+H238+H242</f>
        <v>11</v>
      </c>
      <c r="I128" s="150">
        <f>I162+I170+I178+I186+I194+I202+I210+I214+I218+I222+I226+I230+I234+I238+I242+I246</f>
        <v>5</v>
      </c>
      <c r="J128" s="150">
        <f>J162+J170+J178+J186+J194+J202+J210+J214+J218+J222+J226+J230+J234+J238+J242</f>
        <v>0</v>
      </c>
      <c r="K128" s="486">
        <f>SUM(K130:K246)</f>
        <v>196323.7</v>
      </c>
      <c r="L128" s="486">
        <f>SUM(L130:L246)</f>
        <v>181294.69999999998</v>
      </c>
      <c r="M128" s="486">
        <f t="shared" ref="M128" si="2">SUM(M130:M246)</f>
        <v>201526.31</v>
      </c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3"/>
    </row>
    <row r="129" spans="1:40" s="5" customFormat="1" ht="50.1" customHeight="1" x14ac:dyDescent="0.25">
      <c r="A129" s="501"/>
      <c r="B129" s="503"/>
      <c r="C129" s="501"/>
      <c r="D129" s="501"/>
      <c r="E129" s="501"/>
      <c r="F129" s="134" t="s">
        <v>24</v>
      </c>
      <c r="G129" s="145" t="s">
        <v>221</v>
      </c>
      <c r="H129" s="150">
        <f>H130+H134+H138+H142+H146+H150+H154+H158+H163+H171+H179+H187+H195+H203</f>
        <v>3</v>
      </c>
      <c r="I129" s="150">
        <f>I130+I134+I138+I142+I146+I150+I154+I158+I163+I171+I179+I187+I195+I203</f>
        <v>7</v>
      </c>
      <c r="J129" s="150">
        <f>J130+J134+J138+J142+J146+J150+J154+J158+J163+J171+J179+J187+J195+J203</f>
        <v>4</v>
      </c>
      <c r="K129" s="487"/>
      <c r="L129" s="487"/>
      <c r="M129" s="487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3"/>
    </row>
    <row r="130" spans="1:40" s="5" customFormat="1" ht="50.1" customHeight="1" x14ac:dyDescent="0.25">
      <c r="A130" s="438">
        <v>1</v>
      </c>
      <c r="B130" s="439" t="s">
        <v>71</v>
      </c>
      <c r="C130" s="439" t="s">
        <v>121</v>
      </c>
      <c r="D130" s="438" t="s">
        <v>27</v>
      </c>
      <c r="E130" s="98" t="s">
        <v>96</v>
      </c>
      <c r="F130" s="95" t="s">
        <v>24</v>
      </c>
      <c r="G130" s="96" t="s">
        <v>25</v>
      </c>
      <c r="H130" s="171">
        <v>0</v>
      </c>
      <c r="I130" s="95">
        <v>1</v>
      </c>
      <c r="J130" s="172">
        <v>0</v>
      </c>
      <c r="K130" s="141">
        <v>0</v>
      </c>
      <c r="L130" s="232">
        <v>16955.79</v>
      </c>
      <c r="M130" s="141">
        <v>0</v>
      </c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3"/>
    </row>
    <row r="131" spans="1:40" s="5" customFormat="1" x14ac:dyDescent="0.25">
      <c r="A131" s="461"/>
      <c r="B131" s="461"/>
      <c r="C131" s="498"/>
      <c r="D131" s="461"/>
      <c r="E131" s="109" t="s">
        <v>222</v>
      </c>
      <c r="F131" s="237" t="s">
        <v>19</v>
      </c>
      <c r="G131" s="237" t="s">
        <v>19</v>
      </c>
      <c r="H131" s="237" t="s">
        <v>19</v>
      </c>
      <c r="I131" s="235" t="s">
        <v>503</v>
      </c>
      <c r="J131" s="237" t="s">
        <v>19</v>
      </c>
      <c r="K131" s="40" t="s">
        <v>19</v>
      </c>
      <c r="L131" s="40" t="s">
        <v>19</v>
      </c>
      <c r="M131" s="40" t="s">
        <v>19</v>
      </c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3"/>
    </row>
    <row r="132" spans="1:40" s="5" customFormat="1" x14ac:dyDescent="0.25">
      <c r="A132" s="461"/>
      <c r="B132" s="461"/>
      <c r="C132" s="498"/>
      <c r="D132" s="461"/>
      <c r="E132" s="109" t="s">
        <v>236</v>
      </c>
      <c r="F132" s="237" t="s">
        <v>19</v>
      </c>
      <c r="G132" s="237" t="s">
        <v>19</v>
      </c>
      <c r="H132" s="237" t="s">
        <v>19</v>
      </c>
      <c r="I132" s="235" t="s">
        <v>237</v>
      </c>
      <c r="J132" s="237" t="s">
        <v>19</v>
      </c>
      <c r="K132" s="40" t="s">
        <v>19</v>
      </c>
      <c r="L132" s="40" t="s">
        <v>19</v>
      </c>
      <c r="M132" s="40" t="s">
        <v>19</v>
      </c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3"/>
    </row>
    <row r="133" spans="1:40" s="5" customFormat="1" x14ac:dyDescent="0.25">
      <c r="A133" s="462"/>
      <c r="B133" s="462"/>
      <c r="C133" s="499"/>
      <c r="D133" s="462"/>
      <c r="E133" s="109" t="s">
        <v>238</v>
      </c>
      <c r="F133" s="237" t="s">
        <v>19</v>
      </c>
      <c r="G133" s="237" t="s">
        <v>19</v>
      </c>
      <c r="H133" s="237" t="s">
        <v>19</v>
      </c>
      <c r="I133" s="235" t="s">
        <v>239</v>
      </c>
      <c r="J133" s="237" t="s">
        <v>19</v>
      </c>
      <c r="K133" s="40" t="s">
        <v>19</v>
      </c>
      <c r="L133" s="40" t="s">
        <v>19</v>
      </c>
      <c r="M133" s="40" t="s">
        <v>19</v>
      </c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3"/>
    </row>
    <row r="134" spans="1:40" s="5" customFormat="1" ht="50.1" customHeight="1" x14ac:dyDescent="0.25">
      <c r="A134" s="438">
        <v>1</v>
      </c>
      <c r="B134" s="439" t="s">
        <v>71</v>
      </c>
      <c r="C134" s="439" t="s">
        <v>122</v>
      </c>
      <c r="D134" s="438" t="s">
        <v>27</v>
      </c>
      <c r="E134" s="108" t="s">
        <v>97</v>
      </c>
      <c r="F134" s="95" t="s">
        <v>24</v>
      </c>
      <c r="G134" s="96" t="s">
        <v>25</v>
      </c>
      <c r="H134" s="168">
        <v>1</v>
      </c>
      <c r="I134" s="168">
        <v>0</v>
      </c>
      <c r="J134" s="168">
        <v>0</v>
      </c>
      <c r="K134" s="327">
        <v>23768.05</v>
      </c>
      <c r="L134" s="141">
        <v>0</v>
      </c>
      <c r="M134" s="141">
        <v>0</v>
      </c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3"/>
    </row>
    <row r="135" spans="1:40" s="5" customFormat="1" x14ac:dyDescent="0.25">
      <c r="A135" s="461"/>
      <c r="B135" s="461"/>
      <c r="C135" s="498"/>
      <c r="D135" s="461"/>
      <c r="E135" s="109" t="s">
        <v>30</v>
      </c>
      <c r="F135" s="237" t="s">
        <v>19</v>
      </c>
      <c r="G135" s="237" t="s">
        <v>19</v>
      </c>
      <c r="H135" s="235" t="s">
        <v>56</v>
      </c>
      <c r="I135" s="237" t="s">
        <v>19</v>
      </c>
      <c r="J135" s="237" t="s">
        <v>19</v>
      </c>
      <c r="K135" s="40" t="s">
        <v>19</v>
      </c>
      <c r="L135" s="40" t="s">
        <v>19</v>
      </c>
      <c r="M135" s="40" t="s">
        <v>19</v>
      </c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3"/>
    </row>
    <row r="136" spans="1:40" s="5" customFormat="1" x14ac:dyDescent="0.25">
      <c r="A136" s="461"/>
      <c r="B136" s="461"/>
      <c r="C136" s="498"/>
      <c r="D136" s="461"/>
      <c r="E136" s="109" t="s">
        <v>240</v>
      </c>
      <c r="F136" s="237" t="s">
        <v>19</v>
      </c>
      <c r="G136" s="237" t="s">
        <v>19</v>
      </c>
      <c r="H136" s="235" t="s">
        <v>226</v>
      </c>
      <c r="I136" s="237" t="s">
        <v>19</v>
      </c>
      <c r="J136" s="237" t="s">
        <v>19</v>
      </c>
      <c r="K136" s="40" t="s">
        <v>19</v>
      </c>
      <c r="L136" s="40" t="s">
        <v>19</v>
      </c>
      <c r="M136" s="40" t="s">
        <v>19</v>
      </c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3"/>
    </row>
    <row r="137" spans="1:40" s="5" customFormat="1" x14ac:dyDescent="0.25">
      <c r="A137" s="462"/>
      <c r="B137" s="462"/>
      <c r="C137" s="499"/>
      <c r="D137" s="462"/>
      <c r="E137" s="109" t="s">
        <v>238</v>
      </c>
      <c r="F137" s="237" t="s">
        <v>19</v>
      </c>
      <c r="G137" s="237" t="s">
        <v>19</v>
      </c>
      <c r="H137" s="235" t="s">
        <v>39</v>
      </c>
      <c r="I137" s="237" t="s">
        <v>19</v>
      </c>
      <c r="J137" s="237" t="s">
        <v>19</v>
      </c>
      <c r="K137" s="40" t="s">
        <v>19</v>
      </c>
      <c r="L137" s="40" t="s">
        <v>19</v>
      </c>
      <c r="M137" s="40" t="s">
        <v>19</v>
      </c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3"/>
    </row>
    <row r="138" spans="1:40" s="5" customFormat="1" ht="50.1" customHeight="1" x14ac:dyDescent="0.25">
      <c r="A138" s="438">
        <v>1</v>
      </c>
      <c r="B138" s="439" t="s">
        <v>71</v>
      </c>
      <c r="C138" s="439" t="s">
        <v>123</v>
      </c>
      <c r="D138" s="438" t="s">
        <v>27</v>
      </c>
      <c r="E138" s="108" t="s">
        <v>98</v>
      </c>
      <c r="F138" s="95" t="s">
        <v>24</v>
      </c>
      <c r="G138" s="96" t="s">
        <v>25</v>
      </c>
      <c r="H138" s="169">
        <v>0</v>
      </c>
      <c r="I138" s="168">
        <v>1</v>
      </c>
      <c r="J138" s="169">
        <v>0</v>
      </c>
      <c r="K138" s="141">
        <v>0</v>
      </c>
      <c r="L138" s="327">
        <v>13507.99</v>
      </c>
      <c r="M138" s="141">
        <v>0</v>
      </c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3"/>
    </row>
    <row r="139" spans="1:40" s="5" customFormat="1" x14ac:dyDescent="0.25">
      <c r="A139" s="461"/>
      <c r="B139" s="461"/>
      <c r="C139" s="498"/>
      <c r="D139" s="461"/>
      <c r="E139" s="109" t="s">
        <v>30</v>
      </c>
      <c r="F139" s="237" t="s">
        <v>19</v>
      </c>
      <c r="G139" s="237" t="s">
        <v>19</v>
      </c>
      <c r="H139" s="237" t="s">
        <v>19</v>
      </c>
      <c r="I139" s="235" t="s">
        <v>235</v>
      </c>
      <c r="J139" s="237" t="s">
        <v>19</v>
      </c>
      <c r="K139" s="40" t="s">
        <v>19</v>
      </c>
      <c r="L139" s="356" t="s">
        <v>19</v>
      </c>
      <c r="M139" s="40" t="s">
        <v>19</v>
      </c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3"/>
    </row>
    <row r="140" spans="1:40" s="5" customFormat="1" x14ac:dyDescent="0.25">
      <c r="A140" s="461"/>
      <c r="B140" s="461"/>
      <c r="C140" s="498"/>
      <c r="D140" s="461"/>
      <c r="E140" s="109" t="s">
        <v>240</v>
      </c>
      <c r="F140" s="237" t="s">
        <v>19</v>
      </c>
      <c r="G140" s="237" t="s">
        <v>19</v>
      </c>
      <c r="H140" s="237" t="s">
        <v>19</v>
      </c>
      <c r="I140" s="235" t="s">
        <v>237</v>
      </c>
      <c r="J140" s="237" t="s">
        <v>19</v>
      </c>
      <c r="K140" s="40" t="s">
        <v>19</v>
      </c>
      <c r="L140" s="356" t="s">
        <v>19</v>
      </c>
      <c r="M140" s="40" t="s">
        <v>19</v>
      </c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3"/>
    </row>
    <row r="141" spans="1:40" s="5" customFormat="1" x14ac:dyDescent="0.25">
      <c r="A141" s="462"/>
      <c r="B141" s="462"/>
      <c r="C141" s="499"/>
      <c r="D141" s="462"/>
      <c r="E141" s="109" t="s">
        <v>238</v>
      </c>
      <c r="F141" s="237" t="s">
        <v>19</v>
      </c>
      <c r="G141" s="237" t="s">
        <v>19</v>
      </c>
      <c r="H141" s="237" t="s">
        <v>19</v>
      </c>
      <c r="I141" s="235" t="s">
        <v>239</v>
      </c>
      <c r="J141" s="237" t="s">
        <v>19</v>
      </c>
      <c r="K141" s="40" t="s">
        <v>19</v>
      </c>
      <c r="L141" s="356" t="s">
        <v>19</v>
      </c>
      <c r="M141" s="40" t="s">
        <v>19</v>
      </c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3"/>
    </row>
    <row r="142" spans="1:40" s="5" customFormat="1" ht="50.1" customHeight="1" x14ac:dyDescent="0.25">
      <c r="A142" s="438">
        <v>1</v>
      </c>
      <c r="B142" s="439" t="s">
        <v>71</v>
      </c>
      <c r="C142" s="439" t="s">
        <v>124</v>
      </c>
      <c r="D142" s="438" t="s">
        <v>27</v>
      </c>
      <c r="E142" s="108" t="s">
        <v>99</v>
      </c>
      <c r="F142" s="95" t="s">
        <v>24</v>
      </c>
      <c r="G142" s="96" t="s">
        <v>25</v>
      </c>
      <c r="H142" s="169">
        <v>0</v>
      </c>
      <c r="I142" s="168">
        <v>1</v>
      </c>
      <c r="J142" s="169">
        <v>0</v>
      </c>
      <c r="K142" s="141">
        <v>0</v>
      </c>
      <c r="L142" s="327">
        <v>25131.11</v>
      </c>
      <c r="M142" s="141">
        <v>0</v>
      </c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3"/>
    </row>
    <row r="143" spans="1:40" s="5" customFormat="1" x14ac:dyDescent="0.25">
      <c r="A143" s="461"/>
      <c r="B143" s="461"/>
      <c r="C143" s="498"/>
      <c r="D143" s="461"/>
      <c r="E143" s="109" t="s">
        <v>30</v>
      </c>
      <c r="F143" s="237" t="s">
        <v>19</v>
      </c>
      <c r="G143" s="237" t="s">
        <v>19</v>
      </c>
      <c r="H143" s="237" t="s">
        <v>19</v>
      </c>
      <c r="I143" s="235" t="s">
        <v>235</v>
      </c>
      <c r="J143" s="237" t="s">
        <v>19</v>
      </c>
      <c r="K143" s="40" t="s">
        <v>19</v>
      </c>
      <c r="L143" s="40" t="s">
        <v>19</v>
      </c>
      <c r="M143" s="40" t="s">
        <v>19</v>
      </c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3"/>
    </row>
    <row r="144" spans="1:40" s="5" customFormat="1" x14ac:dyDescent="0.25">
      <c r="A144" s="461"/>
      <c r="B144" s="461"/>
      <c r="C144" s="498"/>
      <c r="D144" s="461"/>
      <c r="E144" s="109" t="s">
        <v>240</v>
      </c>
      <c r="F144" s="237" t="s">
        <v>19</v>
      </c>
      <c r="G144" s="237" t="s">
        <v>19</v>
      </c>
      <c r="H144" s="237" t="s">
        <v>19</v>
      </c>
      <c r="I144" s="235" t="s">
        <v>237</v>
      </c>
      <c r="J144" s="237" t="s">
        <v>19</v>
      </c>
      <c r="K144" s="40" t="s">
        <v>19</v>
      </c>
      <c r="L144" s="40" t="s">
        <v>19</v>
      </c>
      <c r="M144" s="40" t="s">
        <v>19</v>
      </c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3"/>
    </row>
    <row r="145" spans="1:40" s="5" customFormat="1" x14ac:dyDescent="0.25">
      <c r="A145" s="462"/>
      <c r="B145" s="462"/>
      <c r="C145" s="499"/>
      <c r="D145" s="462"/>
      <c r="E145" s="109" t="s">
        <v>238</v>
      </c>
      <c r="F145" s="237" t="s">
        <v>19</v>
      </c>
      <c r="G145" s="237" t="s">
        <v>19</v>
      </c>
      <c r="H145" s="237" t="s">
        <v>19</v>
      </c>
      <c r="I145" s="235" t="s">
        <v>239</v>
      </c>
      <c r="J145" s="237" t="s">
        <v>19</v>
      </c>
      <c r="K145" s="40" t="s">
        <v>19</v>
      </c>
      <c r="L145" s="40" t="s">
        <v>19</v>
      </c>
      <c r="M145" s="40" t="s">
        <v>19</v>
      </c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3"/>
    </row>
    <row r="146" spans="1:40" s="5" customFormat="1" ht="50.1" customHeight="1" x14ac:dyDescent="0.25">
      <c r="A146" s="438">
        <v>1</v>
      </c>
      <c r="B146" s="439" t="s">
        <v>71</v>
      </c>
      <c r="C146" s="439" t="s">
        <v>125</v>
      </c>
      <c r="D146" s="438" t="s">
        <v>27</v>
      </c>
      <c r="E146" s="108" t="s">
        <v>100</v>
      </c>
      <c r="F146" s="95" t="s">
        <v>24</v>
      </c>
      <c r="G146" s="96" t="s">
        <v>25</v>
      </c>
      <c r="H146" s="168">
        <v>1</v>
      </c>
      <c r="I146" s="168">
        <v>0</v>
      </c>
      <c r="J146" s="169">
        <v>0</v>
      </c>
      <c r="K146" s="232">
        <v>31505.22</v>
      </c>
      <c r="L146" s="141">
        <v>0</v>
      </c>
      <c r="M146" s="141">
        <v>0</v>
      </c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495"/>
      <c r="AB146" s="471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3"/>
    </row>
    <row r="147" spans="1:40" s="5" customFormat="1" x14ac:dyDescent="0.25">
      <c r="A147" s="461"/>
      <c r="B147" s="461"/>
      <c r="C147" s="498"/>
      <c r="D147" s="461"/>
      <c r="E147" s="109" t="s">
        <v>30</v>
      </c>
      <c r="F147" s="237" t="s">
        <v>19</v>
      </c>
      <c r="G147" s="237" t="s">
        <v>19</v>
      </c>
      <c r="H147" s="235" t="s">
        <v>56</v>
      </c>
      <c r="I147" s="237" t="s">
        <v>19</v>
      </c>
      <c r="J147" s="237" t="s">
        <v>19</v>
      </c>
      <c r="K147" s="40" t="s">
        <v>19</v>
      </c>
      <c r="L147" s="40" t="s">
        <v>19</v>
      </c>
      <c r="M147" s="40" t="s">
        <v>19</v>
      </c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3"/>
    </row>
    <row r="148" spans="1:40" s="5" customFormat="1" x14ac:dyDescent="0.25">
      <c r="A148" s="461"/>
      <c r="B148" s="461"/>
      <c r="C148" s="498"/>
      <c r="D148" s="461"/>
      <c r="E148" s="109" t="s">
        <v>240</v>
      </c>
      <c r="F148" s="237" t="s">
        <v>19</v>
      </c>
      <c r="G148" s="237" t="s">
        <v>19</v>
      </c>
      <c r="H148" s="235" t="s">
        <v>226</v>
      </c>
      <c r="I148" s="237" t="s">
        <v>19</v>
      </c>
      <c r="J148" s="237" t="s">
        <v>19</v>
      </c>
      <c r="K148" s="40" t="s">
        <v>19</v>
      </c>
      <c r="L148" s="40" t="s">
        <v>19</v>
      </c>
      <c r="M148" s="40" t="s">
        <v>19</v>
      </c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3"/>
    </row>
    <row r="149" spans="1:40" s="5" customFormat="1" x14ac:dyDescent="0.25">
      <c r="A149" s="462"/>
      <c r="B149" s="462"/>
      <c r="C149" s="499"/>
      <c r="D149" s="462"/>
      <c r="E149" s="109" t="s">
        <v>238</v>
      </c>
      <c r="F149" s="237" t="s">
        <v>19</v>
      </c>
      <c r="G149" s="237" t="s">
        <v>19</v>
      </c>
      <c r="H149" s="235" t="s">
        <v>39</v>
      </c>
      <c r="I149" s="237" t="s">
        <v>19</v>
      </c>
      <c r="J149" s="237" t="s">
        <v>19</v>
      </c>
      <c r="K149" s="40" t="s">
        <v>19</v>
      </c>
      <c r="L149" s="40" t="s">
        <v>19</v>
      </c>
      <c r="M149" s="40" t="s">
        <v>19</v>
      </c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3"/>
    </row>
    <row r="150" spans="1:40" s="5" customFormat="1" ht="50.1" customHeight="1" x14ac:dyDescent="0.25">
      <c r="A150" s="438">
        <v>1</v>
      </c>
      <c r="B150" s="439" t="s">
        <v>71</v>
      </c>
      <c r="C150" s="439" t="s">
        <v>126</v>
      </c>
      <c r="D150" s="438" t="s">
        <v>27</v>
      </c>
      <c r="E150" s="108" t="s">
        <v>101</v>
      </c>
      <c r="F150" s="95" t="s">
        <v>24</v>
      </c>
      <c r="G150" s="96" t="s">
        <v>25</v>
      </c>
      <c r="H150" s="168">
        <v>1</v>
      </c>
      <c r="I150" s="168">
        <v>0</v>
      </c>
      <c r="J150" s="168">
        <v>0</v>
      </c>
      <c r="K150" s="232">
        <v>84276.39</v>
      </c>
      <c r="L150" s="141">
        <v>0</v>
      </c>
      <c r="M150" s="141">
        <v>0</v>
      </c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495"/>
      <c r="AB150" s="471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3"/>
    </row>
    <row r="151" spans="1:40" s="5" customFormat="1" x14ac:dyDescent="0.25">
      <c r="A151" s="461"/>
      <c r="B151" s="461"/>
      <c r="C151" s="498"/>
      <c r="D151" s="461"/>
      <c r="E151" s="109" t="s">
        <v>30</v>
      </c>
      <c r="F151" s="237" t="s">
        <v>19</v>
      </c>
      <c r="G151" s="237" t="s">
        <v>19</v>
      </c>
      <c r="H151" s="235" t="s">
        <v>56</v>
      </c>
      <c r="I151" s="237" t="s">
        <v>19</v>
      </c>
      <c r="J151" s="237" t="s">
        <v>19</v>
      </c>
      <c r="K151" s="40" t="s">
        <v>19</v>
      </c>
      <c r="L151" s="40" t="s">
        <v>19</v>
      </c>
      <c r="M151" s="40" t="s">
        <v>19</v>
      </c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3"/>
    </row>
    <row r="152" spans="1:40" s="5" customFormat="1" x14ac:dyDescent="0.25">
      <c r="A152" s="461"/>
      <c r="B152" s="461"/>
      <c r="C152" s="498"/>
      <c r="D152" s="461"/>
      <c r="E152" s="109" t="s">
        <v>240</v>
      </c>
      <c r="F152" s="237" t="s">
        <v>19</v>
      </c>
      <c r="G152" s="237" t="s">
        <v>19</v>
      </c>
      <c r="H152" s="235" t="s">
        <v>241</v>
      </c>
      <c r="I152" s="237" t="s">
        <v>19</v>
      </c>
      <c r="J152" s="237" t="s">
        <v>19</v>
      </c>
      <c r="K152" s="40" t="s">
        <v>19</v>
      </c>
      <c r="L152" s="40" t="s">
        <v>19</v>
      </c>
      <c r="M152" s="40" t="s">
        <v>19</v>
      </c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3"/>
    </row>
    <row r="153" spans="1:40" s="5" customFormat="1" x14ac:dyDescent="0.25">
      <c r="A153" s="462"/>
      <c r="B153" s="462"/>
      <c r="C153" s="499"/>
      <c r="D153" s="462"/>
      <c r="E153" s="109" t="s">
        <v>238</v>
      </c>
      <c r="F153" s="237" t="s">
        <v>19</v>
      </c>
      <c r="G153" s="237" t="s">
        <v>19</v>
      </c>
      <c r="H153" s="235" t="s">
        <v>39</v>
      </c>
      <c r="I153" s="237" t="s">
        <v>19</v>
      </c>
      <c r="J153" s="237" t="s">
        <v>19</v>
      </c>
      <c r="K153" s="40" t="s">
        <v>19</v>
      </c>
      <c r="L153" s="40" t="s">
        <v>19</v>
      </c>
      <c r="M153" s="40" t="s">
        <v>19</v>
      </c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3"/>
    </row>
    <row r="154" spans="1:40" s="5" customFormat="1" ht="52.5" customHeight="1" x14ac:dyDescent="0.25">
      <c r="A154" s="438">
        <v>1</v>
      </c>
      <c r="B154" s="439" t="s">
        <v>71</v>
      </c>
      <c r="C154" s="439" t="s">
        <v>127</v>
      </c>
      <c r="D154" s="438" t="s">
        <v>27</v>
      </c>
      <c r="E154" s="108" t="s">
        <v>102</v>
      </c>
      <c r="F154" s="95" t="s">
        <v>24</v>
      </c>
      <c r="G154" s="96" t="s">
        <v>25</v>
      </c>
      <c r="H154" s="168">
        <v>0</v>
      </c>
      <c r="I154" s="168">
        <v>1</v>
      </c>
      <c r="J154" s="168">
        <v>0</v>
      </c>
      <c r="K154" s="141">
        <v>0</v>
      </c>
      <c r="L154" s="327">
        <v>13382.12</v>
      </c>
      <c r="M154" s="327">
        <v>0</v>
      </c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3"/>
    </row>
    <row r="155" spans="1:40" s="5" customFormat="1" x14ac:dyDescent="0.25">
      <c r="A155" s="461"/>
      <c r="B155" s="461"/>
      <c r="C155" s="498"/>
      <c r="D155" s="461"/>
      <c r="E155" s="109" t="s">
        <v>30</v>
      </c>
      <c r="F155" s="237" t="s">
        <v>19</v>
      </c>
      <c r="G155" s="237" t="s">
        <v>19</v>
      </c>
      <c r="H155" s="237" t="s">
        <v>19</v>
      </c>
      <c r="I155" s="235" t="s">
        <v>235</v>
      </c>
      <c r="J155" s="237" t="s">
        <v>19</v>
      </c>
      <c r="K155" s="40" t="s">
        <v>19</v>
      </c>
      <c r="L155" s="356" t="s">
        <v>19</v>
      </c>
      <c r="M155" s="356" t="s">
        <v>19</v>
      </c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3"/>
    </row>
    <row r="156" spans="1:40" s="5" customFormat="1" x14ac:dyDescent="0.25">
      <c r="A156" s="461"/>
      <c r="B156" s="461"/>
      <c r="C156" s="498"/>
      <c r="D156" s="461"/>
      <c r="E156" s="109" t="s">
        <v>240</v>
      </c>
      <c r="F156" s="237" t="s">
        <v>19</v>
      </c>
      <c r="G156" s="237" t="s">
        <v>19</v>
      </c>
      <c r="H156" s="237" t="s">
        <v>19</v>
      </c>
      <c r="I156" s="235" t="s">
        <v>237</v>
      </c>
      <c r="J156" s="237" t="s">
        <v>19</v>
      </c>
      <c r="K156" s="40" t="s">
        <v>19</v>
      </c>
      <c r="L156" s="356" t="s">
        <v>19</v>
      </c>
      <c r="M156" s="356" t="s">
        <v>19</v>
      </c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3"/>
    </row>
    <row r="157" spans="1:40" s="5" customFormat="1" x14ac:dyDescent="0.25">
      <c r="A157" s="462"/>
      <c r="B157" s="462"/>
      <c r="C157" s="499"/>
      <c r="D157" s="462"/>
      <c r="E157" s="109" t="s">
        <v>238</v>
      </c>
      <c r="F157" s="237" t="s">
        <v>19</v>
      </c>
      <c r="G157" s="237" t="s">
        <v>19</v>
      </c>
      <c r="H157" s="237" t="s">
        <v>19</v>
      </c>
      <c r="I157" s="235" t="s">
        <v>239</v>
      </c>
      <c r="J157" s="237" t="s">
        <v>19</v>
      </c>
      <c r="K157" s="40" t="s">
        <v>19</v>
      </c>
      <c r="L157" s="356" t="s">
        <v>19</v>
      </c>
      <c r="M157" s="356" t="s">
        <v>19</v>
      </c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3"/>
    </row>
    <row r="158" spans="1:40" s="5" customFormat="1" ht="52.5" customHeight="1" x14ac:dyDescent="0.25">
      <c r="A158" s="438">
        <v>1</v>
      </c>
      <c r="B158" s="439" t="s">
        <v>71</v>
      </c>
      <c r="C158" s="439" t="s">
        <v>128</v>
      </c>
      <c r="D158" s="438" t="s">
        <v>27</v>
      </c>
      <c r="E158" s="108" t="s">
        <v>103</v>
      </c>
      <c r="F158" s="95" t="s">
        <v>24</v>
      </c>
      <c r="G158" s="96" t="s">
        <v>25</v>
      </c>
      <c r="H158" s="171">
        <v>0</v>
      </c>
      <c r="I158" s="171">
        <v>0</v>
      </c>
      <c r="J158" s="168">
        <v>1</v>
      </c>
      <c r="K158" s="141">
        <v>0</v>
      </c>
      <c r="L158" s="327">
        <v>0</v>
      </c>
      <c r="M158" s="327">
        <v>67958.039999999994</v>
      </c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3"/>
    </row>
    <row r="159" spans="1:40" s="5" customFormat="1" x14ac:dyDescent="0.25">
      <c r="A159" s="461"/>
      <c r="B159" s="461"/>
      <c r="C159" s="498"/>
      <c r="D159" s="461"/>
      <c r="E159" s="109" t="s">
        <v>30</v>
      </c>
      <c r="F159" s="237" t="s">
        <v>19</v>
      </c>
      <c r="G159" s="237" t="s">
        <v>19</v>
      </c>
      <c r="H159" s="237" t="s">
        <v>19</v>
      </c>
      <c r="I159" s="237" t="s">
        <v>19</v>
      </c>
      <c r="J159" s="235" t="s">
        <v>235</v>
      </c>
      <c r="K159" s="40" t="s">
        <v>19</v>
      </c>
      <c r="L159" s="40" t="s">
        <v>19</v>
      </c>
      <c r="M159" s="40" t="s">
        <v>19</v>
      </c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3"/>
    </row>
    <row r="160" spans="1:40" s="5" customFormat="1" x14ac:dyDescent="0.25">
      <c r="A160" s="461"/>
      <c r="B160" s="461"/>
      <c r="C160" s="498"/>
      <c r="D160" s="461"/>
      <c r="E160" s="109" t="s">
        <v>240</v>
      </c>
      <c r="F160" s="237" t="s">
        <v>19</v>
      </c>
      <c r="G160" s="237" t="s">
        <v>19</v>
      </c>
      <c r="H160" s="237" t="s">
        <v>19</v>
      </c>
      <c r="I160" s="237" t="s">
        <v>19</v>
      </c>
      <c r="J160" s="235" t="s">
        <v>239</v>
      </c>
      <c r="K160" s="40" t="s">
        <v>19</v>
      </c>
      <c r="L160" s="40" t="s">
        <v>19</v>
      </c>
      <c r="M160" s="40" t="s">
        <v>19</v>
      </c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3"/>
    </row>
    <row r="161" spans="1:40" s="5" customFormat="1" x14ac:dyDescent="0.25">
      <c r="A161" s="462"/>
      <c r="B161" s="462"/>
      <c r="C161" s="499"/>
      <c r="D161" s="462"/>
      <c r="E161" s="109" t="s">
        <v>238</v>
      </c>
      <c r="F161" s="237" t="s">
        <v>19</v>
      </c>
      <c r="G161" s="237" t="s">
        <v>19</v>
      </c>
      <c r="H161" s="237" t="s">
        <v>19</v>
      </c>
      <c r="I161" s="237" t="s">
        <v>19</v>
      </c>
      <c r="J161" s="235" t="s">
        <v>241</v>
      </c>
      <c r="K161" s="40" t="s">
        <v>19</v>
      </c>
      <c r="L161" s="40" t="s">
        <v>19</v>
      </c>
      <c r="M161" s="40" t="s">
        <v>19</v>
      </c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3"/>
    </row>
    <row r="162" spans="1:40" s="5" customFormat="1" ht="37.5" customHeight="1" x14ac:dyDescent="0.25">
      <c r="A162" s="438">
        <v>1</v>
      </c>
      <c r="B162" s="438" t="s">
        <v>71</v>
      </c>
      <c r="C162" s="439" t="s">
        <v>129</v>
      </c>
      <c r="D162" s="438" t="s">
        <v>27</v>
      </c>
      <c r="E162" s="446" t="s">
        <v>104</v>
      </c>
      <c r="F162" s="96" t="s">
        <v>377</v>
      </c>
      <c r="G162" s="96" t="s">
        <v>25</v>
      </c>
      <c r="H162" s="168">
        <v>1</v>
      </c>
      <c r="I162" s="168">
        <v>0</v>
      </c>
      <c r="J162" s="168">
        <v>0</v>
      </c>
      <c r="K162" s="450">
        <v>5103.62</v>
      </c>
      <c r="L162" s="450">
        <v>0</v>
      </c>
      <c r="M162" s="450">
        <v>106964.3</v>
      </c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3"/>
    </row>
    <row r="163" spans="1:40" s="5" customFormat="1" ht="30" customHeight="1" x14ac:dyDescent="0.25">
      <c r="A163" s="464"/>
      <c r="B163" s="464"/>
      <c r="C163" s="466"/>
      <c r="D163" s="464"/>
      <c r="E163" s="455"/>
      <c r="F163" s="95" t="s">
        <v>24</v>
      </c>
      <c r="G163" s="96" t="s">
        <v>25</v>
      </c>
      <c r="H163" s="168">
        <v>0</v>
      </c>
      <c r="I163" s="168">
        <v>0</v>
      </c>
      <c r="J163" s="168">
        <v>1</v>
      </c>
      <c r="K163" s="504"/>
      <c r="L163" s="504"/>
      <c r="M163" s="504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3"/>
    </row>
    <row r="164" spans="1:40" s="5" customFormat="1" x14ac:dyDescent="0.25">
      <c r="A164" s="464"/>
      <c r="B164" s="464"/>
      <c r="C164" s="498"/>
      <c r="D164" s="464"/>
      <c r="E164" s="109" t="s">
        <v>242</v>
      </c>
      <c r="F164" s="237" t="s">
        <v>19</v>
      </c>
      <c r="G164" s="237" t="s">
        <v>19</v>
      </c>
      <c r="H164" s="235" t="s">
        <v>56</v>
      </c>
      <c r="I164" s="237" t="s">
        <v>19</v>
      </c>
      <c r="J164" s="237" t="s">
        <v>19</v>
      </c>
      <c r="K164" s="40" t="s">
        <v>19</v>
      </c>
      <c r="L164" s="40" t="s">
        <v>19</v>
      </c>
      <c r="M164" s="40" t="s">
        <v>19</v>
      </c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3"/>
    </row>
    <row r="165" spans="1:40" s="5" customFormat="1" x14ac:dyDescent="0.25">
      <c r="A165" s="464"/>
      <c r="B165" s="464"/>
      <c r="C165" s="498"/>
      <c r="D165" s="464"/>
      <c r="E165" s="109" t="s">
        <v>240</v>
      </c>
      <c r="F165" s="237" t="s">
        <v>19</v>
      </c>
      <c r="G165" s="237" t="s">
        <v>19</v>
      </c>
      <c r="H165" s="235" t="s">
        <v>39</v>
      </c>
      <c r="I165" s="237" t="s">
        <v>19</v>
      </c>
      <c r="J165" s="237" t="s">
        <v>19</v>
      </c>
      <c r="K165" s="40" t="s">
        <v>19</v>
      </c>
      <c r="L165" s="40" t="s">
        <v>19</v>
      </c>
      <c r="M165" s="40" t="s">
        <v>19</v>
      </c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3"/>
    </row>
    <row r="166" spans="1:40" s="5" customFormat="1" x14ac:dyDescent="0.25">
      <c r="A166" s="464"/>
      <c r="B166" s="464"/>
      <c r="C166" s="498"/>
      <c r="D166" s="464"/>
      <c r="E166" s="109" t="s">
        <v>238</v>
      </c>
      <c r="F166" s="237" t="s">
        <v>19</v>
      </c>
      <c r="G166" s="237" t="s">
        <v>19</v>
      </c>
      <c r="H166" s="235" t="s">
        <v>60</v>
      </c>
      <c r="I166" s="237" t="s">
        <v>19</v>
      </c>
      <c r="J166" s="237" t="s">
        <v>19</v>
      </c>
      <c r="K166" s="40" t="s">
        <v>19</v>
      </c>
      <c r="L166" s="40" t="s">
        <v>19</v>
      </c>
      <c r="M166" s="40" t="s">
        <v>19</v>
      </c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3"/>
    </row>
    <row r="167" spans="1:40" s="5" customFormat="1" x14ac:dyDescent="0.25">
      <c r="A167" s="464"/>
      <c r="B167" s="464"/>
      <c r="C167" s="498"/>
      <c r="D167" s="464"/>
      <c r="E167" s="109" t="s">
        <v>30</v>
      </c>
      <c r="F167" s="237" t="s">
        <v>19</v>
      </c>
      <c r="G167" s="237" t="s">
        <v>19</v>
      </c>
      <c r="H167" s="237" t="s">
        <v>19</v>
      </c>
      <c r="I167" s="237" t="s">
        <v>19</v>
      </c>
      <c r="J167" s="235" t="s">
        <v>235</v>
      </c>
      <c r="K167" s="40" t="s">
        <v>19</v>
      </c>
      <c r="L167" s="40" t="s">
        <v>19</v>
      </c>
      <c r="M167" s="40" t="s">
        <v>19</v>
      </c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3"/>
    </row>
    <row r="168" spans="1:40" s="5" customFormat="1" x14ac:dyDescent="0.25">
      <c r="A168" s="464"/>
      <c r="B168" s="464"/>
      <c r="C168" s="498"/>
      <c r="D168" s="464"/>
      <c r="E168" s="109" t="s">
        <v>240</v>
      </c>
      <c r="F168" s="237" t="s">
        <v>19</v>
      </c>
      <c r="G168" s="237" t="s">
        <v>19</v>
      </c>
      <c r="H168" s="237" t="s">
        <v>19</v>
      </c>
      <c r="I168" s="237" t="s">
        <v>19</v>
      </c>
      <c r="J168" s="235" t="s">
        <v>237</v>
      </c>
      <c r="K168" s="40" t="s">
        <v>19</v>
      </c>
      <c r="L168" s="40" t="s">
        <v>19</v>
      </c>
      <c r="M168" s="40" t="s">
        <v>19</v>
      </c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3"/>
    </row>
    <row r="169" spans="1:40" s="5" customFormat="1" x14ac:dyDescent="0.25">
      <c r="A169" s="465"/>
      <c r="B169" s="465"/>
      <c r="C169" s="499"/>
      <c r="D169" s="465"/>
      <c r="E169" s="109" t="s">
        <v>238</v>
      </c>
      <c r="F169" s="237" t="s">
        <v>19</v>
      </c>
      <c r="G169" s="237" t="s">
        <v>19</v>
      </c>
      <c r="H169" s="237" t="s">
        <v>19</v>
      </c>
      <c r="I169" s="237" t="s">
        <v>19</v>
      </c>
      <c r="J169" s="235" t="s">
        <v>239</v>
      </c>
      <c r="K169" s="40" t="s">
        <v>19</v>
      </c>
      <c r="L169" s="40" t="s">
        <v>19</v>
      </c>
      <c r="M169" s="40" t="s">
        <v>19</v>
      </c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3"/>
    </row>
    <row r="170" spans="1:40" s="5" customFormat="1" ht="35.25" customHeight="1" x14ac:dyDescent="0.25">
      <c r="A170" s="438">
        <v>1</v>
      </c>
      <c r="B170" s="438" t="s">
        <v>71</v>
      </c>
      <c r="C170" s="439" t="s">
        <v>130</v>
      </c>
      <c r="D170" s="438" t="s">
        <v>27</v>
      </c>
      <c r="E170" s="446" t="s">
        <v>105</v>
      </c>
      <c r="F170" s="96" t="s">
        <v>377</v>
      </c>
      <c r="G170" s="96" t="s">
        <v>25</v>
      </c>
      <c r="H170" s="168">
        <v>1</v>
      </c>
      <c r="I170" s="168">
        <v>0</v>
      </c>
      <c r="J170" s="168">
        <v>0</v>
      </c>
      <c r="K170" s="450">
        <v>4303.49</v>
      </c>
      <c r="L170" s="450">
        <v>32734.880000000001</v>
      </c>
      <c r="M170" s="505">
        <v>0</v>
      </c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3"/>
    </row>
    <row r="171" spans="1:40" s="5" customFormat="1" ht="30" customHeight="1" x14ac:dyDescent="0.25">
      <c r="A171" s="464"/>
      <c r="B171" s="464"/>
      <c r="C171" s="466"/>
      <c r="D171" s="464"/>
      <c r="E171" s="455"/>
      <c r="F171" s="95" t="s">
        <v>24</v>
      </c>
      <c r="G171" s="96" t="s">
        <v>25</v>
      </c>
      <c r="H171" s="168">
        <v>0</v>
      </c>
      <c r="I171" s="168">
        <v>1</v>
      </c>
      <c r="J171" s="168">
        <v>0</v>
      </c>
      <c r="K171" s="504"/>
      <c r="L171" s="504"/>
      <c r="M171" s="506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3"/>
    </row>
    <row r="172" spans="1:40" s="5" customFormat="1" x14ac:dyDescent="0.25">
      <c r="A172" s="464"/>
      <c r="B172" s="464"/>
      <c r="C172" s="498"/>
      <c r="D172" s="464"/>
      <c r="E172" s="109" t="s">
        <v>242</v>
      </c>
      <c r="F172" s="237" t="s">
        <v>19</v>
      </c>
      <c r="G172" s="237" t="s">
        <v>19</v>
      </c>
      <c r="H172" s="235" t="s">
        <v>56</v>
      </c>
      <c r="I172" s="237" t="s">
        <v>19</v>
      </c>
      <c r="J172" s="237" t="s">
        <v>19</v>
      </c>
      <c r="K172" s="40" t="s">
        <v>19</v>
      </c>
      <c r="L172" s="40" t="s">
        <v>19</v>
      </c>
      <c r="M172" s="40" t="s">
        <v>19</v>
      </c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3"/>
    </row>
    <row r="173" spans="1:40" s="5" customFormat="1" x14ac:dyDescent="0.25">
      <c r="A173" s="464"/>
      <c r="B173" s="464"/>
      <c r="C173" s="498"/>
      <c r="D173" s="464"/>
      <c r="E173" s="109" t="s">
        <v>240</v>
      </c>
      <c r="F173" s="237" t="s">
        <v>19</v>
      </c>
      <c r="G173" s="237" t="s">
        <v>19</v>
      </c>
      <c r="H173" s="235" t="s">
        <v>241</v>
      </c>
      <c r="I173" s="237" t="s">
        <v>19</v>
      </c>
      <c r="J173" s="237" t="s">
        <v>19</v>
      </c>
      <c r="K173" s="40" t="s">
        <v>19</v>
      </c>
      <c r="L173" s="40" t="s">
        <v>19</v>
      </c>
      <c r="M173" s="40" t="s">
        <v>19</v>
      </c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3"/>
    </row>
    <row r="174" spans="1:40" s="5" customFormat="1" x14ac:dyDescent="0.25">
      <c r="A174" s="464"/>
      <c r="B174" s="464"/>
      <c r="C174" s="498"/>
      <c r="D174" s="464"/>
      <c r="E174" s="109" t="s">
        <v>238</v>
      </c>
      <c r="F174" s="237" t="s">
        <v>19</v>
      </c>
      <c r="G174" s="237" t="s">
        <v>19</v>
      </c>
      <c r="H174" s="235" t="s">
        <v>60</v>
      </c>
      <c r="I174" s="237" t="s">
        <v>19</v>
      </c>
      <c r="J174" s="237" t="s">
        <v>19</v>
      </c>
      <c r="K174" s="40" t="s">
        <v>19</v>
      </c>
      <c r="L174" s="40" t="s">
        <v>19</v>
      </c>
      <c r="M174" s="40" t="s">
        <v>19</v>
      </c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3"/>
    </row>
    <row r="175" spans="1:40" s="5" customFormat="1" x14ac:dyDescent="0.25">
      <c r="A175" s="464"/>
      <c r="B175" s="464"/>
      <c r="C175" s="498"/>
      <c r="D175" s="464"/>
      <c r="E175" s="109" t="s">
        <v>30</v>
      </c>
      <c r="F175" s="237" t="s">
        <v>19</v>
      </c>
      <c r="G175" s="237" t="s">
        <v>19</v>
      </c>
      <c r="H175" s="237" t="s">
        <v>19</v>
      </c>
      <c r="I175" s="235" t="s">
        <v>235</v>
      </c>
      <c r="J175" s="237" t="s">
        <v>19</v>
      </c>
      <c r="K175" s="40" t="s">
        <v>19</v>
      </c>
      <c r="L175" s="40" t="s">
        <v>19</v>
      </c>
      <c r="M175" s="40" t="s">
        <v>19</v>
      </c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3"/>
    </row>
    <row r="176" spans="1:40" s="5" customFormat="1" x14ac:dyDescent="0.25">
      <c r="A176" s="464"/>
      <c r="B176" s="464"/>
      <c r="C176" s="498"/>
      <c r="D176" s="464"/>
      <c r="E176" s="109" t="s">
        <v>240</v>
      </c>
      <c r="F176" s="237" t="s">
        <v>19</v>
      </c>
      <c r="G176" s="237" t="s">
        <v>19</v>
      </c>
      <c r="H176" s="237" t="s">
        <v>19</v>
      </c>
      <c r="I176" s="235" t="s">
        <v>241</v>
      </c>
      <c r="J176" s="237" t="s">
        <v>19</v>
      </c>
      <c r="K176" s="40" t="s">
        <v>19</v>
      </c>
      <c r="L176" s="40" t="s">
        <v>19</v>
      </c>
      <c r="M176" s="40" t="s">
        <v>19</v>
      </c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3"/>
    </row>
    <row r="177" spans="1:40" s="5" customFormat="1" x14ac:dyDescent="0.25">
      <c r="A177" s="465"/>
      <c r="B177" s="465"/>
      <c r="C177" s="499"/>
      <c r="D177" s="465"/>
      <c r="E177" s="109" t="s">
        <v>238</v>
      </c>
      <c r="F177" s="237" t="s">
        <v>19</v>
      </c>
      <c r="G177" s="237" t="s">
        <v>19</v>
      </c>
      <c r="H177" s="237" t="s">
        <v>19</v>
      </c>
      <c r="I177" s="235" t="s">
        <v>60</v>
      </c>
      <c r="J177" s="237" t="s">
        <v>19</v>
      </c>
      <c r="K177" s="40" t="s">
        <v>19</v>
      </c>
      <c r="L177" s="40" t="s">
        <v>19</v>
      </c>
      <c r="M177" s="40" t="s">
        <v>19</v>
      </c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3"/>
    </row>
    <row r="178" spans="1:40" s="5" customFormat="1" ht="38.25" customHeight="1" x14ac:dyDescent="0.25">
      <c r="A178" s="438">
        <v>1</v>
      </c>
      <c r="B178" s="438" t="s">
        <v>71</v>
      </c>
      <c r="C178" s="439" t="s">
        <v>131</v>
      </c>
      <c r="D178" s="438" t="s">
        <v>27</v>
      </c>
      <c r="E178" s="446" t="s">
        <v>106</v>
      </c>
      <c r="F178" s="96" t="s">
        <v>377</v>
      </c>
      <c r="G178" s="96" t="s">
        <v>25</v>
      </c>
      <c r="H178" s="168">
        <v>1</v>
      </c>
      <c r="I178" s="168">
        <v>0</v>
      </c>
      <c r="J178" s="168">
        <v>0</v>
      </c>
      <c r="K178" s="450">
        <v>3723.85</v>
      </c>
      <c r="L178" s="450">
        <v>0</v>
      </c>
      <c r="M178" s="450">
        <v>10379.17</v>
      </c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3"/>
    </row>
    <row r="179" spans="1:40" s="5" customFormat="1" ht="30" customHeight="1" x14ac:dyDescent="0.25">
      <c r="A179" s="464"/>
      <c r="B179" s="464"/>
      <c r="C179" s="466"/>
      <c r="D179" s="464"/>
      <c r="E179" s="455"/>
      <c r="F179" s="95" t="s">
        <v>24</v>
      </c>
      <c r="G179" s="96" t="s">
        <v>25</v>
      </c>
      <c r="H179" s="168">
        <v>0</v>
      </c>
      <c r="I179" s="168">
        <v>0</v>
      </c>
      <c r="J179" s="168">
        <v>1</v>
      </c>
      <c r="K179" s="504"/>
      <c r="L179" s="504"/>
      <c r="M179" s="504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3"/>
    </row>
    <row r="180" spans="1:40" s="5" customFormat="1" x14ac:dyDescent="0.25">
      <c r="A180" s="464"/>
      <c r="B180" s="464"/>
      <c r="C180" s="498"/>
      <c r="D180" s="464"/>
      <c r="E180" s="109" t="s">
        <v>242</v>
      </c>
      <c r="F180" s="237" t="s">
        <v>19</v>
      </c>
      <c r="G180" s="237" t="s">
        <v>19</v>
      </c>
      <c r="H180" s="235" t="s">
        <v>475</v>
      </c>
      <c r="I180" s="237" t="s">
        <v>19</v>
      </c>
      <c r="J180" s="237" t="s">
        <v>19</v>
      </c>
      <c r="K180" s="356" t="s">
        <v>19</v>
      </c>
      <c r="L180" s="356" t="s">
        <v>19</v>
      </c>
      <c r="M180" s="356" t="s">
        <v>19</v>
      </c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3"/>
    </row>
    <row r="181" spans="1:40" x14ac:dyDescent="0.25">
      <c r="A181" s="464"/>
      <c r="B181" s="464"/>
      <c r="C181" s="498"/>
      <c r="D181" s="464"/>
      <c r="E181" s="109" t="s">
        <v>240</v>
      </c>
      <c r="F181" s="237" t="s">
        <v>19</v>
      </c>
      <c r="G181" s="237" t="s">
        <v>19</v>
      </c>
      <c r="H181" s="235" t="s">
        <v>241</v>
      </c>
      <c r="I181" s="237" t="s">
        <v>19</v>
      </c>
      <c r="J181" s="237" t="s">
        <v>19</v>
      </c>
      <c r="K181" s="356" t="s">
        <v>19</v>
      </c>
      <c r="L181" s="356" t="s">
        <v>19</v>
      </c>
      <c r="M181" s="356" t="s">
        <v>19</v>
      </c>
    </row>
    <row r="182" spans="1:40" x14ac:dyDescent="0.25">
      <c r="A182" s="464"/>
      <c r="B182" s="464"/>
      <c r="C182" s="498"/>
      <c r="D182" s="464"/>
      <c r="E182" s="109" t="s">
        <v>238</v>
      </c>
      <c r="F182" s="237" t="s">
        <v>19</v>
      </c>
      <c r="G182" s="237" t="s">
        <v>19</v>
      </c>
      <c r="H182" s="235" t="s">
        <v>60</v>
      </c>
      <c r="I182" s="237" t="s">
        <v>19</v>
      </c>
      <c r="J182" s="237" t="s">
        <v>19</v>
      </c>
      <c r="K182" s="356" t="s">
        <v>19</v>
      </c>
      <c r="L182" s="356" t="s">
        <v>19</v>
      </c>
      <c r="M182" s="356" t="s">
        <v>19</v>
      </c>
    </row>
    <row r="183" spans="1:40" x14ac:dyDescent="0.25">
      <c r="A183" s="464"/>
      <c r="B183" s="464"/>
      <c r="C183" s="498"/>
      <c r="D183" s="464"/>
      <c r="E183" s="109" t="s">
        <v>30</v>
      </c>
      <c r="F183" s="237" t="s">
        <v>19</v>
      </c>
      <c r="G183" s="237" t="s">
        <v>19</v>
      </c>
      <c r="H183" s="237" t="s">
        <v>19</v>
      </c>
      <c r="I183" s="237" t="s">
        <v>19</v>
      </c>
      <c r="J183" s="235" t="s">
        <v>235</v>
      </c>
      <c r="K183" s="356" t="s">
        <v>19</v>
      </c>
      <c r="L183" s="356" t="s">
        <v>19</v>
      </c>
      <c r="M183" s="356" t="s">
        <v>19</v>
      </c>
    </row>
    <row r="184" spans="1:40" x14ac:dyDescent="0.25">
      <c r="A184" s="464"/>
      <c r="B184" s="464"/>
      <c r="C184" s="498"/>
      <c r="D184" s="464"/>
      <c r="E184" s="109" t="s">
        <v>240</v>
      </c>
      <c r="F184" s="237" t="s">
        <v>19</v>
      </c>
      <c r="G184" s="237" t="s">
        <v>19</v>
      </c>
      <c r="H184" s="237" t="s">
        <v>19</v>
      </c>
      <c r="I184" s="237" t="s">
        <v>19</v>
      </c>
      <c r="J184" s="235" t="s">
        <v>241</v>
      </c>
      <c r="K184" s="356" t="s">
        <v>19</v>
      </c>
      <c r="L184" s="356" t="s">
        <v>19</v>
      </c>
      <c r="M184" s="356" t="s">
        <v>19</v>
      </c>
    </row>
    <row r="185" spans="1:40" x14ac:dyDescent="0.25">
      <c r="A185" s="465"/>
      <c r="B185" s="465"/>
      <c r="C185" s="499"/>
      <c r="D185" s="465"/>
      <c r="E185" s="109" t="s">
        <v>238</v>
      </c>
      <c r="F185" s="237" t="s">
        <v>19</v>
      </c>
      <c r="G185" s="237" t="s">
        <v>19</v>
      </c>
      <c r="H185" s="237" t="s">
        <v>19</v>
      </c>
      <c r="I185" s="237" t="s">
        <v>19</v>
      </c>
      <c r="J185" s="235" t="s">
        <v>60</v>
      </c>
      <c r="K185" s="356" t="s">
        <v>19</v>
      </c>
      <c r="L185" s="356" t="s">
        <v>19</v>
      </c>
      <c r="M185" s="356" t="s">
        <v>19</v>
      </c>
    </row>
    <row r="186" spans="1:40" ht="36" customHeight="1" x14ac:dyDescent="0.25">
      <c r="A186" s="438">
        <v>1</v>
      </c>
      <c r="B186" s="438" t="s">
        <v>71</v>
      </c>
      <c r="C186" s="439" t="s">
        <v>132</v>
      </c>
      <c r="D186" s="438" t="s">
        <v>27</v>
      </c>
      <c r="E186" s="446" t="s">
        <v>107</v>
      </c>
      <c r="F186" s="96" t="s">
        <v>377</v>
      </c>
      <c r="G186" s="96" t="s">
        <v>25</v>
      </c>
      <c r="H186" s="168">
        <v>1</v>
      </c>
      <c r="I186" s="168">
        <v>0</v>
      </c>
      <c r="J186" s="168">
        <v>0</v>
      </c>
      <c r="K186" s="450">
        <v>3811.47</v>
      </c>
      <c r="L186" s="450">
        <v>0</v>
      </c>
      <c r="M186" s="450">
        <v>16224.8</v>
      </c>
    </row>
    <row r="187" spans="1:40" ht="30" customHeight="1" x14ac:dyDescent="0.25">
      <c r="A187" s="464"/>
      <c r="B187" s="464"/>
      <c r="C187" s="466"/>
      <c r="D187" s="464"/>
      <c r="E187" s="455"/>
      <c r="F187" s="95" t="s">
        <v>24</v>
      </c>
      <c r="G187" s="96" t="s">
        <v>25</v>
      </c>
      <c r="H187" s="168">
        <v>0</v>
      </c>
      <c r="I187" s="168">
        <v>0</v>
      </c>
      <c r="J187" s="168">
        <v>1</v>
      </c>
      <c r="K187" s="504"/>
      <c r="L187" s="504"/>
      <c r="M187" s="504"/>
    </row>
    <row r="188" spans="1:40" x14ac:dyDescent="0.25">
      <c r="A188" s="464"/>
      <c r="B188" s="464"/>
      <c r="C188" s="498"/>
      <c r="D188" s="464"/>
      <c r="E188" s="109" t="s">
        <v>242</v>
      </c>
      <c r="F188" s="237" t="s">
        <v>19</v>
      </c>
      <c r="G188" s="237" t="s">
        <v>19</v>
      </c>
      <c r="H188" s="235" t="s">
        <v>475</v>
      </c>
      <c r="I188" s="237" t="s">
        <v>19</v>
      </c>
      <c r="J188" s="237" t="s">
        <v>19</v>
      </c>
      <c r="K188" s="356" t="s">
        <v>19</v>
      </c>
      <c r="L188" s="356" t="s">
        <v>19</v>
      </c>
      <c r="M188" s="356" t="s">
        <v>19</v>
      </c>
    </row>
    <row r="189" spans="1:40" x14ac:dyDescent="0.25">
      <c r="A189" s="464"/>
      <c r="B189" s="464"/>
      <c r="C189" s="498"/>
      <c r="D189" s="464"/>
      <c r="E189" s="109" t="s">
        <v>240</v>
      </c>
      <c r="F189" s="237" t="s">
        <v>19</v>
      </c>
      <c r="G189" s="237" t="s">
        <v>19</v>
      </c>
      <c r="H189" s="235" t="s">
        <v>241</v>
      </c>
      <c r="I189" s="237" t="s">
        <v>19</v>
      </c>
      <c r="J189" s="237" t="s">
        <v>19</v>
      </c>
      <c r="K189" s="356" t="s">
        <v>19</v>
      </c>
      <c r="L189" s="356" t="s">
        <v>19</v>
      </c>
      <c r="M189" s="356" t="s">
        <v>19</v>
      </c>
    </row>
    <row r="190" spans="1:40" x14ac:dyDescent="0.25">
      <c r="A190" s="464"/>
      <c r="B190" s="464"/>
      <c r="C190" s="498"/>
      <c r="D190" s="464"/>
      <c r="E190" s="109" t="s">
        <v>238</v>
      </c>
      <c r="F190" s="237" t="s">
        <v>19</v>
      </c>
      <c r="G190" s="237" t="s">
        <v>19</v>
      </c>
      <c r="H190" s="235" t="s">
        <v>60</v>
      </c>
      <c r="I190" s="237" t="s">
        <v>19</v>
      </c>
      <c r="J190" s="237" t="s">
        <v>19</v>
      </c>
      <c r="K190" s="356" t="s">
        <v>19</v>
      </c>
      <c r="L190" s="356" t="s">
        <v>19</v>
      </c>
      <c r="M190" s="356" t="s">
        <v>19</v>
      </c>
    </row>
    <row r="191" spans="1:40" x14ac:dyDescent="0.25">
      <c r="A191" s="464"/>
      <c r="B191" s="464"/>
      <c r="C191" s="498"/>
      <c r="D191" s="464"/>
      <c r="E191" s="109" t="s">
        <v>30</v>
      </c>
      <c r="F191" s="237" t="s">
        <v>19</v>
      </c>
      <c r="G191" s="237" t="s">
        <v>19</v>
      </c>
      <c r="H191" s="237" t="s">
        <v>19</v>
      </c>
      <c r="I191" s="237" t="s">
        <v>19</v>
      </c>
      <c r="J191" s="235" t="s">
        <v>235</v>
      </c>
      <c r="K191" s="356" t="s">
        <v>19</v>
      </c>
      <c r="L191" s="356" t="s">
        <v>19</v>
      </c>
      <c r="M191" s="356" t="s">
        <v>19</v>
      </c>
    </row>
    <row r="192" spans="1:40" x14ac:dyDescent="0.25">
      <c r="A192" s="464"/>
      <c r="B192" s="464"/>
      <c r="C192" s="498"/>
      <c r="D192" s="464"/>
      <c r="E192" s="109" t="s">
        <v>240</v>
      </c>
      <c r="F192" s="237" t="s">
        <v>19</v>
      </c>
      <c r="G192" s="237" t="s">
        <v>19</v>
      </c>
      <c r="H192" s="237" t="s">
        <v>19</v>
      </c>
      <c r="I192" s="237" t="s">
        <v>19</v>
      </c>
      <c r="J192" s="235" t="s">
        <v>241</v>
      </c>
      <c r="K192" s="356" t="s">
        <v>19</v>
      </c>
      <c r="L192" s="356" t="s">
        <v>19</v>
      </c>
      <c r="M192" s="356" t="s">
        <v>19</v>
      </c>
    </row>
    <row r="193" spans="1:13" x14ac:dyDescent="0.25">
      <c r="A193" s="465"/>
      <c r="B193" s="465"/>
      <c r="C193" s="499"/>
      <c r="D193" s="465"/>
      <c r="E193" s="109" t="s">
        <v>238</v>
      </c>
      <c r="F193" s="237" t="s">
        <v>19</v>
      </c>
      <c r="G193" s="237" t="s">
        <v>19</v>
      </c>
      <c r="H193" s="237" t="s">
        <v>19</v>
      </c>
      <c r="I193" s="237" t="s">
        <v>19</v>
      </c>
      <c r="J193" s="235" t="s">
        <v>60</v>
      </c>
      <c r="K193" s="356" t="s">
        <v>19</v>
      </c>
      <c r="L193" s="356" t="s">
        <v>19</v>
      </c>
      <c r="M193" s="356" t="s">
        <v>19</v>
      </c>
    </row>
    <row r="194" spans="1:13" ht="30" customHeight="1" x14ac:dyDescent="0.25">
      <c r="A194" s="438">
        <v>1</v>
      </c>
      <c r="B194" s="438" t="s">
        <v>71</v>
      </c>
      <c r="C194" s="439" t="s">
        <v>133</v>
      </c>
      <c r="D194" s="438" t="s">
        <v>27</v>
      </c>
      <c r="E194" s="446" t="s">
        <v>108</v>
      </c>
      <c r="F194" s="96" t="s">
        <v>377</v>
      </c>
      <c r="G194" s="96" t="s">
        <v>25</v>
      </c>
      <c r="H194" s="168">
        <v>1</v>
      </c>
      <c r="I194" s="168">
        <v>0</v>
      </c>
      <c r="J194" s="168">
        <v>0</v>
      </c>
      <c r="K194" s="450">
        <v>3459.04</v>
      </c>
      <c r="L194" s="450">
        <v>31529.51</v>
      </c>
      <c r="M194" s="450">
        <v>0</v>
      </c>
    </row>
    <row r="195" spans="1:13" ht="30" customHeight="1" x14ac:dyDescent="0.25">
      <c r="A195" s="464"/>
      <c r="B195" s="464"/>
      <c r="C195" s="466"/>
      <c r="D195" s="464"/>
      <c r="E195" s="455"/>
      <c r="F195" s="95" t="s">
        <v>24</v>
      </c>
      <c r="G195" s="96" t="s">
        <v>25</v>
      </c>
      <c r="H195" s="168">
        <v>0</v>
      </c>
      <c r="I195" s="168">
        <v>1</v>
      </c>
      <c r="J195" s="168">
        <v>0</v>
      </c>
      <c r="K195" s="504"/>
      <c r="L195" s="504"/>
      <c r="M195" s="504"/>
    </row>
    <row r="196" spans="1:13" x14ac:dyDescent="0.25">
      <c r="A196" s="464"/>
      <c r="B196" s="464"/>
      <c r="C196" s="498"/>
      <c r="D196" s="464"/>
      <c r="E196" s="109" t="s">
        <v>242</v>
      </c>
      <c r="F196" s="237" t="s">
        <v>19</v>
      </c>
      <c r="G196" s="237" t="s">
        <v>19</v>
      </c>
      <c r="H196" s="235" t="s">
        <v>475</v>
      </c>
      <c r="I196" s="237" t="s">
        <v>19</v>
      </c>
      <c r="J196" s="237" t="s">
        <v>19</v>
      </c>
      <c r="K196" s="356" t="s">
        <v>19</v>
      </c>
      <c r="L196" s="356" t="s">
        <v>19</v>
      </c>
      <c r="M196" s="356" t="s">
        <v>19</v>
      </c>
    </row>
    <row r="197" spans="1:13" x14ac:dyDescent="0.25">
      <c r="A197" s="464"/>
      <c r="B197" s="464"/>
      <c r="C197" s="498"/>
      <c r="D197" s="464"/>
      <c r="E197" s="109" t="s">
        <v>240</v>
      </c>
      <c r="F197" s="237" t="s">
        <v>19</v>
      </c>
      <c r="G197" s="237" t="s">
        <v>19</v>
      </c>
      <c r="H197" s="235" t="s">
        <v>241</v>
      </c>
      <c r="I197" s="237" t="s">
        <v>19</v>
      </c>
      <c r="J197" s="237" t="s">
        <v>19</v>
      </c>
      <c r="K197" s="356" t="s">
        <v>19</v>
      </c>
      <c r="L197" s="356" t="s">
        <v>19</v>
      </c>
      <c r="M197" s="356" t="s">
        <v>19</v>
      </c>
    </row>
    <row r="198" spans="1:13" x14ac:dyDescent="0.25">
      <c r="A198" s="464"/>
      <c r="B198" s="464"/>
      <c r="C198" s="498"/>
      <c r="D198" s="464"/>
      <c r="E198" s="109" t="s">
        <v>238</v>
      </c>
      <c r="F198" s="237" t="s">
        <v>19</v>
      </c>
      <c r="G198" s="237" t="s">
        <v>19</v>
      </c>
      <c r="H198" s="235" t="s">
        <v>60</v>
      </c>
      <c r="I198" s="237" t="s">
        <v>19</v>
      </c>
      <c r="J198" s="237" t="s">
        <v>19</v>
      </c>
      <c r="K198" s="356" t="s">
        <v>19</v>
      </c>
      <c r="L198" s="356" t="s">
        <v>19</v>
      </c>
      <c r="M198" s="356" t="s">
        <v>19</v>
      </c>
    </row>
    <row r="199" spans="1:13" x14ac:dyDescent="0.25">
      <c r="A199" s="464"/>
      <c r="B199" s="464"/>
      <c r="C199" s="498"/>
      <c r="D199" s="464"/>
      <c r="E199" s="109" t="s">
        <v>30</v>
      </c>
      <c r="F199" s="237" t="s">
        <v>19</v>
      </c>
      <c r="G199" s="237" t="s">
        <v>19</v>
      </c>
      <c r="H199" s="237" t="s">
        <v>19</v>
      </c>
      <c r="I199" s="235" t="s">
        <v>235</v>
      </c>
      <c r="J199" s="237" t="s">
        <v>19</v>
      </c>
      <c r="K199" s="356" t="s">
        <v>19</v>
      </c>
      <c r="L199" s="356" t="s">
        <v>19</v>
      </c>
      <c r="M199" s="356" t="s">
        <v>19</v>
      </c>
    </row>
    <row r="200" spans="1:13" x14ac:dyDescent="0.25">
      <c r="A200" s="464"/>
      <c r="B200" s="464"/>
      <c r="C200" s="498"/>
      <c r="D200" s="464"/>
      <c r="E200" s="109" t="s">
        <v>240</v>
      </c>
      <c r="F200" s="237" t="s">
        <v>19</v>
      </c>
      <c r="G200" s="237" t="s">
        <v>19</v>
      </c>
      <c r="H200" s="237" t="s">
        <v>19</v>
      </c>
      <c r="I200" s="235" t="s">
        <v>241</v>
      </c>
      <c r="J200" s="237" t="s">
        <v>19</v>
      </c>
      <c r="K200" s="356" t="s">
        <v>19</v>
      </c>
      <c r="L200" s="356" t="s">
        <v>19</v>
      </c>
      <c r="M200" s="356" t="s">
        <v>19</v>
      </c>
    </row>
    <row r="201" spans="1:13" x14ac:dyDescent="0.25">
      <c r="A201" s="465"/>
      <c r="B201" s="465"/>
      <c r="C201" s="499"/>
      <c r="D201" s="465"/>
      <c r="E201" s="109" t="s">
        <v>238</v>
      </c>
      <c r="F201" s="237" t="s">
        <v>19</v>
      </c>
      <c r="G201" s="237" t="s">
        <v>19</v>
      </c>
      <c r="H201" s="237" t="s">
        <v>19</v>
      </c>
      <c r="I201" s="235" t="s">
        <v>60</v>
      </c>
      <c r="J201" s="237" t="s">
        <v>19</v>
      </c>
      <c r="K201" s="356" t="s">
        <v>19</v>
      </c>
      <c r="L201" s="356" t="s">
        <v>19</v>
      </c>
      <c r="M201" s="356" t="s">
        <v>19</v>
      </c>
    </row>
    <row r="202" spans="1:13" ht="30" customHeight="1" x14ac:dyDescent="0.25">
      <c r="A202" s="438">
        <v>1</v>
      </c>
      <c r="B202" s="438" t="s">
        <v>71</v>
      </c>
      <c r="C202" s="439" t="s">
        <v>134</v>
      </c>
      <c r="D202" s="438" t="s">
        <v>27</v>
      </c>
      <c r="E202" s="446" t="s">
        <v>109</v>
      </c>
      <c r="F202" s="96" t="s">
        <v>377</v>
      </c>
      <c r="G202" s="96" t="s">
        <v>25</v>
      </c>
      <c r="H202" s="168">
        <v>1</v>
      </c>
      <c r="I202" s="168">
        <v>0</v>
      </c>
      <c r="J202" s="168">
        <v>0</v>
      </c>
      <c r="K202" s="450">
        <v>3811.47</v>
      </c>
      <c r="L202" s="450">
        <v>9148.7999999999993</v>
      </c>
      <c r="M202" s="450">
        <v>0</v>
      </c>
    </row>
    <row r="203" spans="1:13" ht="30" customHeight="1" x14ac:dyDescent="0.25">
      <c r="A203" s="464"/>
      <c r="B203" s="464"/>
      <c r="C203" s="466"/>
      <c r="D203" s="464"/>
      <c r="E203" s="455"/>
      <c r="F203" s="95" t="s">
        <v>24</v>
      </c>
      <c r="G203" s="96" t="s">
        <v>25</v>
      </c>
      <c r="H203" s="168">
        <v>0</v>
      </c>
      <c r="I203" s="168">
        <v>1</v>
      </c>
      <c r="J203" s="168">
        <v>0</v>
      </c>
      <c r="K203" s="504"/>
      <c r="L203" s="504"/>
      <c r="M203" s="504"/>
    </row>
    <row r="204" spans="1:13" x14ac:dyDescent="0.25">
      <c r="A204" s="464"/>
      <c r="B204" s="464"/>
      <c r="C204" s="498"/>
      <c r="D204" s="464"/>
      <c r="E204" s="109" t="s">
        <v>242</v>
      </c>
      <c r="F204" s="237" t="s">
        <v>19</v>
      </c>
      <c r="G204" s="237" t="s">
        <v>19</v>
      </c>
      <c r="H204" s="235" t="s">
        <v>475</v>
      </c>
      <c r="I204" s="237" t="s">
        <v>19</v>
      </c>
      <c r="J204" s="237" t="s">
        <v>19</v>
      </c>
      <c r="K204" s="40" t="s">
        <v>19</v>
      </c>
      <c r="L204" s="40" t="s">
        <v>19</v>
      </c>
      <c r="M204" s="40" t="s">
        <v>19</v>
      </c>
    </row>
    <row r="205" spans="1:13" x14ac:dyDescent="0.25">
      <c r="A205" s="464"/>
      <c r="B205" s="464"/>
      <c r="C205" s="498"/>
      <c r="D205" s="464"/>
      <c r="E205" s="109" t="s">
        <v>240</v>
      </c>
      <c r="F205" s="237" t="s">
        <v>19</v>
      </c>
      <c r="G205" s="237" t="s">
        <v>19</v>
      </c>
      <c r="H205" s="235" t="s">
        <v>241</v>
      </c>
      <c r="I205" s="237" t="s">
        <v>19</v>
      </c>
      <c r="J205" s="237" t="s">
        <v>19</v>
      </c>
      <c r="K205" s="40" t="s">
        <v>19</v>
      </c>
      <c r="L205" s="40" t="s">
        <v>19</v>
      </c>
      <c r="M205" s="40" t="s">
        <v>19</v>
      </c>
    </row>
    <row r="206" spans="1:13" x14ac:dyDescent="0.25">
      <c r="A206" s="464"/>
      <c r="B206" s="464"/>
      <c r="C206" s="498"/>
      <c r="D206" s="464"/>
      <c r="E206" s="109" t="s">
        <v>238</v>
      </c>
      <c r="F206" s="237" t="s">
        <v>19</v>
      </c>
      <c r="G206" s="237" t="s">
        <v>19</v>
      </c>
      <c r="H206" s="235" t="s">
        <v>60</v>
      </c>
      <c r="I206" s="237" t="s">
        <v>19</v>
      </c>
      <c r="J206" s="237" t="s">
        <v>19</v>
      </c>
      <c r="K206" s="40" t="s">
        <v>19</v>
      </c>
      <c r="L206" s="40" t="s">
        <v>19</v>
      </c>
      <c r="M206" s="40" t="s">
        <v>19</v>
      </c>
    </row>
    <row r="207" spans="1:13" x14ac:dyDescent="0.25">
      <c r="A207" s="464"/>
      <c r="B207" s="464"/>
      <c r="C207" s="498"/>
      <c r="D207" s="464"/>
      <c r="E207" s="109" t="s">
        <v>30</v>
      </c>
      <c r="F207" s="237" t="s">
        <v>19</v>
      </c>
      <c r="G207" s="237" t="s">
        <v>19</v>
      </c>
      <c r="H207" s="237" t="s">
        <v>19</v>
      </c>
      <c r="I207" s="235" t="s">
        <v>235</v>
      </c>
      <c r="J207" s="237" t="s">
        <v>19</v>
      </c>
      <c r="K207" s="40" t="s">
        <v>19</v>
      </c>
      <c r="L207" s="40" t="s">
        <v>19</v>
      </c>
      <c r="M207" s="40" t="s">
        <v>19</v>
      </c>
    </row>
    <row r="208" spans="1:13" x14ac:dyDescent="0.25">
      <c r="A208" s="464"/>
      <c r="B208" s="464"/>
      <c r="C208" s="498"/>
      <c r="D208" s="464"/>
      <c r="E208" s="109" t="s">
        <v>240</v>
      </c>
      <c r="F208" s="237" t="s">
        <v>19</v>
      </c>
      <c r="G208" s="237" t="s">
        <v>19</v>
      </c>
      <c r="H208" s="237" t="s">
        <v>19</v>
      </c>
      <c r="I208" s="235" t="s">
        <v>241</v>
      </c>
      <c r="J208" s="237" t="s">
        <v>19</v>
      </c>
      <c r="K208" s="40" t="s">
        <v>19</v>
      </c>
      <c r="L208" s="40" t="s">
        <v>19</v>
      </c>
      <c r="M208" s="40" t="s">
        <v>19</v>
      </c>
    </row>
    <row r="209" spans="1:13" x14ac:dyDescent="0.25">
      <c r="A209" s="465"/>
      <c r="B209" s="465"/>
      <c r="C209" s="499"/>
      <c r="D209" s="465"/>
      <c r="E209" s="109" t="s">
        <v>238</v>
      </c>
      <c r="F209" s="237" t="s">
        <v>19</v>
      </c>
      <c r="G209" s="237" t="s">
        <v>19</v>
      </c>
      <c r="H209" s="237" t="s">
        <v>19</v>
      </c>
      <c r="I209" s="235" t="s">
        <v>60</v>
      </c>
      <c r="J209" s="237" t="s">
        <v>19</v>
      </c>
      <c r="K209" s="40" t="s">
        <v>19</v>
      </c>
      <c r="L209" s="40" t="s">
        <v>19</v>
      </c>
      <c r="M209" s="40" t="s">
        <v>19</v>
      </c>
    </row>
    <row r="210" spans="1:13" ht="47.25" x14ac:dyDescent="0.25">
      <c r="A210" s="438">
        <v>1</v>
      </c>
      <c r="B210" s="438" t="s">
        <v>71</v>
      </c>
      <c r="C210" s="439" t="s">
        <v>135</v>
      </c>
      <c r="D210" s="438" t="s">
        <v>27</v>
      </c>
      <c r="E210" s="108" t="s">
        <v>110</v>
      </c>
      <c r="F210" s="96" t="s">
        <v>377</v>
      </c>
      <c r="G210" s="96" t="s">
        <v>25</v>
      </c>
      <c r="H210" s="169">
        <v>1</v>
      </c>
      <c r="I210" s="169">
        <v>0</v>
      </c>
      <c r="J210" s="169">
        <v>0</v>
      </c>
      <c r="K210" s="327">
        <v>7830.74</v>
      </c>
      <c r="L210" s="327">
        <v>0</v>
      </c>
      <c r="M210" s="141">
        <v>0</v>
      </c>
    </row>
    <row r="211" spans="1:13" x14ac:dyDescent="0.25">
      <c r="A211" s="464"/>
      <c r="B211" s="464"/>
      <c r="C211" s="498"/>
      <c r="D211" s="464"/>
      <c r="E211" s="109" t="s">
        <v>242</v>
      </c>
      <c r="F211" s="237" t="s">
        <v>19</v>
      </c>
      <c r="G211" s="237" t="s">
        <v>19</v>
      </c>
      <c r="H211" s="395" t="s">
        <v>476</v>
      </c>
      <c r="I211" s="170" t="s">
        <v>19</v>
      </c>
      <c r="J211" s="170" t="s">
        <v>19</v>
      </c>
      <c r="K211" s="356" t="s">
        <v>19</v>
      </c>
      <c r="L211" s="356" t="s">
        <v>19</v>
      </c>
      <c r="M211" s="40" t="s">
        <v>19</v>
      </c>
    </row>
    <row r="212" spans="1:13" x14ac:dyDescent="0.25">
      <c r="A212" s="464"/>
      <c r="B212" s="464"/>
      <c r="C212" s="498"/>
      <c r="D212" s="464"/>
      <c r="E212" s="109" t="s">
        <v>240</v>
      </c>
      <c r="F212" s="237" t="s">
        <v>19</v>
      </c>
      <c r="G212" s="237" t="s">
        <v>19</v>
      </c>
      <c r="H212" s="235" t="s">
        <v>241</v>
      </c>
      <c r="I212" s="170" t="s">
        <v>19</v>
      </c>
      <c r="J212" s="170" t="s">
        <v>19</v>
      </c>
      <c r="K212" s="356" t="s">
        <v>19</v>
      </c>
      <c r="L212" s="356" t="s">
        <v>19</v>
      </c>
      <c r="M212" s="40" t="s">
        <v>19</v>
      </c>
    </row>
    <row r="213" spans="1:13" x14ac:dyDescent="0.25">
      <c r="A213" s="465"/>
      <c r="B213" s="465"/>
      <c r="C213" s="499"/>
      <c r="D213" s="465"/>
      <c r="E213" s="109" t="s">
        <v>238</v>
      </c>
      <c r="F213" s="237" t="s">
        <v>19</v>
      </c>
      <c r="G213" s="237" t="s">
        <v>19</v>
      </c>
      <c r="H213" s="235" t="s">
        <v>60</v>
      </c>
      <c r="I213" s="170" t="s">
        <v>19</v>
      </c>
      <c r="J213" s="170" t="s">
        <v>19</v>
      </c>
      <c r="K213" s="356" t="s">
        <v>19</v>
      </c>
      <c r="L213" s="356" t="s">
        <v>19</v>
      </c>
      <c r="M213" s="40" t="s">
        <v>19</v>
      </c>
    </row>
    <row r="214" spans="1:13" ht="47.25" x14ac:dyDescent="0.25">
      <c r="A214" s="438">
        <v>1</v>
      </c>
      <c r="B214" s="438" t="s">
        <v>71</v>
      </c>
      <c r="C214" s="439" t="s">
        <v>136</v>
      </c>
      <c r="D214" s="438" t="s">
        <v>27</v>
      </c>
      <c r="E214" s="108" t="s">
        <v>111</v>
      </c>
      <c r="F214" s="96" t="s">
        <v>377</v>
      </c>
      <c r="G214" s="96" t="s">
        <v>25</v>
      </c>
      <c r="H214" s="169">
        <v>1</v>
      </c>
      <c r="I214" s="169">
        <v>0</v>
      </c>
      <c r="J214" s="169">
        <v>0</v>
      </c>
      <c r="K214" s="327">
        <v>9630.01</v>
      </c>
      <c r="L214" s="327">
        <v>0</v>
      </c>
      <c r="M214" s="141">
        <v>0</v>
      </c>
    </row>
    <row r="215" spans="1:13" x14ac:dyDescent="0.25">
      <c r="A215" s="464"/>
      <c r="B215" s="464"/>
      <c r="C215" s="498"/>
      <c r="D215" s="464"/>
      <c r="E215" s="109" t="s">
        <v>242</v>
      </c>
      <c r="F215" s="237" t="s">
        <v>19</v>
      </c>
      <c r="G215" s="237" t="s">
        <v>19</v>
      </c>
      <c r="H215" s="395" t="s">
        <v>476</v>
      </c>
      <c r="I215" s="170" t="s">
        <v>19</v>
      </c>
      <c r="J215" s="170" t="s">
        <v>19</v>
      </c>
      <c r="K215" s="40" t="s">
        <v>19</v>
      </c>
      <c r="L215" s="40" t="s">
        <v>19</v>
      </c>
      <c r="M215" s="40" t="s">
        <v>19</v>
      </c>
    </row>
    <row r="216" spans="1:13" x14ac:dyDescent="0.25">
      <c r="A216" s="464"/>
      <c r="B216" s="464"/>
      <c r="C216" s="498"/>
      <c r="D216" s="464"/>
      <c r="E216" s="109" t="s">
        <v>240</v>
      </c>
      <c r="F216" s="237" t="s">
        <v>19</v>
      </c>
      <c r="G216" s="237" t="s">
        <v>19</v>
      </c>
      <c r="H216" s="235" t="s">
        <v>241</v>
      </c>
      <c r="I216" s="170" t="s">
        <v>19</v>
      </c>
      <c r="J216" s="170" t="s">
        <v>19</v>
      </c>
      <c r="K216" s="40" t="s">
        <v>19</v>
      </c>
      <c r="L216" s="40" t="s">
        <v>19</v>
      </c>
      <c r="M216" s="40" t="s">
        <v>19</v>
      </c>
    </row>
    <row r="217" spans="1:13" x14ac:dyDescent="0.25">
      <c r="A217" s="465"/>
      <c r="B217" s="465"/>
      <c r="C217" s="499"/>
      <c r="D217" s="465"/>
      <c r="E217" s="109" t="s">
        <v>238</v>
      </c>
      <c r="F217" s="237" t="s">
        <v>19</v>
      </c>
      <c r="G217" s="237" t="s">
        <v>19</v>
      </c>
      <c r="H217" s="235" t="s">
        <v>60</v>
      </c>
      <c r="I217" s="170" t="s">
        <v>19</v>
      </c>
      <c r="J217" s="170" t="s">
        <v>19</v>
      </c>
      <c r="K217" s="40" t="s">
        <v>19</v>
      </c>
      <c r="L217" s="40" t="s">
        <v>19</v>
      </c>
      <c r="M217" s="40" t="s">
        <v>19</v>
      </c>
    </row>
    <row r="218" spans="1:13" ht="47.25" x14ac:dyDescent="0.25">
      <c r="A218" s="438">
        <v>1</v>
      </c>
      <c r="B218" s="438" t="s">
        <v>71</v>
      </c>
      <c r="C218" s="439" t="s">
        <v>137</v>
      </c>
      <c r="D218" s="438" t="s">
        <v>27</v>
      </c>
      <c r="E218" s="108" t="s">
        <v>112</v>
      </c>
      <c r="F218" s="96" t="s">
        <v>377</v>
      </c>
      <c r="G218" s="96" t="s">
        <v>25</v>
      </c>
      <c r="H218" s="169">
        <v>1</v>
      </c>
      <c r="I218" s="169">
        <v>0</v>
      </c>
      <c r="J218" s="169">
        <v>0</v>
      </c>
      <c r="K218" s="327">
        <v>6145.28</v>
      </c>
      <c r="L218" s="327">
        <v>0</v>
      </c>
      <c r="M218" s="141">
        <v>0</v>
      </c>
    </row>
    <row r="219" spans="1:13" x14ac:dyDescent="0.25">
      <c r="A219" s="464"/>
      <c r="B219" s="464"/>
      <c r="C219" s="498"/>
      <c r="D219" s="464"/>
      <c r="E219" s="109" t="s">
        <v>242</v>
      </c>
      <c r="F219" s="237" t="s">
        <v>19</v>
      </c>
      <c r="G219" s="237" t="s">
        <v>19</v>
      </c>
      <c r="H219" s="395" t="s">
        <v>476</v>
      </c>
      <c r="I219" s="170" t="s">
        <v>19</v>
      </c>
      <c r="J219" s="170" t="s">
        <v>19</v>
      </c>
      <c r="K219" s="356" t="s">
        <v>19</v>
      </c>
      <c r="L219" s="356" t="s">
        <v>19</v>
      </c>
      <c r="M219" s="40" t="s">
        <v>19</v>
      </c>
    </row>
    <row r="220" spans="1:13" x14ac:dyDescent="0.25">
      <c r="A220" s="464"/>
      <c r="B220" s="464"/>
      <c r="C220" s="498"/>
      <c r="D220" s="464"/>
      <c r="E220" s="109" t="s">
        <v>240</v>
      </c>
      <c r="F220" s="237" t="s">
        <v>19</v>
      </c>
      <c r="G220" s="237" t="s">
        <v>19</v>
      </c>
      <c r="H220" s="235" t="s">
        <v>241</v>
      </c>
      <c r="I220" s="170" t="s">
        <v>19</v>
      </c>
      <c r="J220" s="170" t="s">
        <v>19</v>
      </c>
      <c r="K220" s="356" t="s">
        <v>19</v>
      </c>
      <c r="L220" s="356" t="s">
        <v>19</v>
      </c>
      <c r="M220" s="40" t="s">
        <v>19</v>
      </c>
    </row>
    <row r="221" spans="1:13" x14ac:dyDescent="0.25">
      <c r="A221" s="465"/>
      <c r="B221" s="465"/>
      <c r="C221" s="499"/>
      <c r="D221" s="465"/>
      <c r="E221" s="109" t="s">
        <v>238</v>
      </c>
      <c r="F221" s="237" t="s">
        <v>19</v>
      </c>
      <c r="G221" s="237" t="s">
        <v>19</v>
      </c>
      <c r="H221" s="235" t="s">
        <v>60</v>
      </c>
      <c r="I221" s="170" t="s">
        <v>19</v>
      </c>
      <c r="J221" s="170" t="s">
        <v>19</v>
      </c>
      <c r="K221" s="356" t="s">
        <v>19</v>
      </c>
      <c r="L221" s="356" t="s">
        <v>19</v>
      </c>
      <c r="M221" s="40" t="s">
        <v>19</v>
      </c>
    </row>
    <row r="222" spans="1:13" ht="47.25" x14ac:dyDescent="0.25">
      <c r="A222" s="438">
        <v>1</v>
      </c>
      <c r="B222" s="438" t="s">
        <v>71</v>
      </c>
      <c r="C222" s="439" t="s">
        <v>138</v>
      </c>
      <c r="D222" s="438" t="s">
        <v>27</v>
      </c>
      <c r="E222" s="98" t="s">
        <v>113</v>
      </c>
      <c r="F222" s="96" t="s">
        <v>377</v>
      </c>
      <c r="G222" s="96" t="s">
        <v>25</v>
      </c>
      <c r="H222" s="169">
        <v>1</v>
      </c>
      <c r="I222" s="169">
        <v>0</v>
      </c>
      <c r="J222" s="169">
        <v>0</v>
      </c>
      <c r="K222" s="327">
        <v>6145.28</v>
      </c>
      <c r="L222" s="327">
        <v>0</v>
      </c>
      <c r="M222" s="141">
        <v>0</v>
      </c>
    </row>
    <row r="223" spans="1:13" x14ac:dyDescent="0.25">
      <c r="A223" s="464"/>
      <c r="B223" s="464"/>
      <c r="C223" s="498"/>
      <c r="D223" s="464"/>
      <c r="E223" s="109" t="s">
        <v>242</v>
      </c>
      <c r="F223" s="237" t="s">
        <v>19</v>
      </c>
      <c r="G223" s="237" t="s">
        <v>19</v>
      </c>
      <c r="H223" s="395" t="s">
        <v>476</v>
      </c>
      <c r="I223" s="170" t="s">
        <v>19</v>
      </c>
      <c r="J223" s="170" t="s">
        <v>19</v>
      </c>
      <c r="K223" s="356" t="s">
        <v>19</v>
      </c>
      <c r="L223" s="356" t="s">
        <v>19</v>
      </c>
      <c r="M223" s="40" t="s">
        <v>19</v>
      </c>
    </row>
    <row r="224" spans="1:13" x14ac:dyDescent="0.25">
      <c r="A224" s="464"/>
      <c r="B224" s="464"/>
      <c r="C224" s="498"/>
      <c r="D224" s="464"/>
      <c r="E224" s="109" t="s">
        <v>240</v>
      </c>
      <c r="F224" s="237" t="s">
        <v>19</v>
      </c>
      <c r="G224" s="237" t="s">
        <v>19</v>
      </c>
      <c r="H224" s="235" t="s">
        <v>241</v>
      </c>
      <c r="I224" s="170" t="s">
        <v>19</v>
      </c>
      <c r="J224" s="170" t="s">
        <v>19</v>
      </c>
      <c r="K224" s="356" t="s">
        <v>19</v>
      </c>
      <c r="L224" s="356" t="s">
        <v>19</v>
      </c>
      <c r="M224" s="40" t="s">
        <v>19</v>
      </c>
    </row>
    <row r="225" spans="1:13" x14ac:dyDescent="0.25">
      <c r="A225" s="465"/>
      <c r="B225" s="465"/>
      <c r="C225" s="499"/>
      <c r="D225" s="465"/>
      <c r="E225" s="109" t="s">
        <v>238</v>
      </c>
      <c r="F225" s="237" t="s">
        <v>19</v>
      </c>
      <c r="G225" s="237" t="s">
        <v>19</v>
      </c>
      <c r="H225" s="235" t="s">
        <v>60</v>
      </c>
      <c r="I225" s="170" t="s">
        <v>19</v>
      </c>
      <c r="J225" s="170" t="s">
        <v>19</v>
      </c>
      <c r="K225" s="356" t="s">
        <v>19</v>
      </c>
      <c r="L225" s="356" t="s">
        <v>19</v>
      </c>
      <c r="M225" s="40" t="s">
        <v>19</v>
      </c>
    </row>
    <row r="226" spans="1:13" ht="47.25" x14ac:dyDescent="0.25">
      <c r="A226" s="438">
        <v>1</v>
      </c>
      <c r="B226" s="438" t="s">
        <v>71</v>
      </c>
      <c r="C226" s="439" t="s">
        <v>139</v>
      </c>
      <c r="D226" s="438" t="s">
        <v>27</v>
      </c>
      <c r="E226" s="108" t="s">
        <v>114</v>
      </c>
      <c r="F226" s="96" t="s">
        <v>377</v>
      </c>
      <c r="G226" s="96" t="s">
        <v>25</v>
      </c>
      <c r="H226" s="169">
        <v>0</v>
      </c>
      <c r="I226" s="168">
        <v>1</v>
      </c>
      <c r="J226" s="169">
        <v>0</v>
      </c>
      <c r="K226" s="327">
        <v>0</v>
      </c>
      <c r="L226" s="327">
        <v>5965.1</v>
      </c>
      <c r="M226" s="141">
        <v>0</v>
      </c>
    </row>
    <row r="227" spans="1:13" x14ac:dyDescent="0.25">
      <c r="A227" s="464"/>
      <c r="B227" s="464"/>
      <c r="C227" s="498"/>
      <c r="D227" s="464"/>
      <c r="E227" s="109" t="s">
        <v>242</v>
      </c>
      <c r="F227" s="237" t="s">
        <v>19</v>
      </c>
      <c r="G227" s="237" t="s">
        <v>19</v>
      </c>
      <c r="H227" s="348" t="s">
        <v>60</v>
      </c>
      <c r="I227" s="170" t="s">
        <v>19</v>
      </c>
      <c r="J227" s="170" t="s">
        <v>19</v>
      </c>
      <c r="K227" s="40" t="s">
        <v>19</v>
      </c>
      <c r="L227" s="40" t="s">
        <v>19</v>
      </c>
      <c r="M227" s="40" t="s">
        <v>19</v>
      </c>
    </row>
    <row r="228" spans="1:13" x14ac:dyDescent="0.25">
      <c r="A228" s="464"/>
      <c r="B228" s="464"/>
      <c r="C228" s="498"/>
      <c r="D228" s="464"/>
      <c r="E228" s="109" t="s">
        <v>240</v>
      </c>
      <c r="F228" s="237" t="s">
        <v>19</v>
      </c>
      <c r="G228" s="237" t="s">
        <v>19</v>
      </c>
      <c r="H228" s="348" t="s">
        <v>19</v>
      </c>
      <c r="I228" s="170" t="s">
        <v>241</v>
      </c>
      <c r="J228" s="170" t="s">
        <v>19</v>
      </c>
      <c r="K228" s="40" t="s">
        <v>19</v>
      </c>
      <c r="L228" s="40" t="s">
        <v>19</v>
      </c>
      <c r="M228" s="40" t="s">
        <v>19</v>
      </c>
    </row>
    <row r="229" spans="1:13" x14ac:dyDescent="0.25">
      <c r="A229" s="465"/>
      <c r="B229" s="465"/>
      <c r="C229" s="499"/>
      <c r="D229" s="465"/>
      <c r="E229" s="109" t="s">
        <v>238</v>
      </c>
      <c r="F229" s="237" t="s">
        <v>19</v>
      </c>
      <c r="G229" s="237" t="s">
        <v>19</v>
      </c>
      <c r="H229" s="348" t="s">
        <v>19</v>
      </c>
      <c r="I229" s="170" t="s">
        <v>60</v>
      </c>
      <c r="J229" s="170" t="s">
        <v>19</v>
      </c>
      <c r="K229" s="40" t="s">
        <v>19</v>
      </c>
      <c r="L229" s="40" t="s">
        <v>19</v>
      </c>
      <c r="M229" s="40" t="s">
        <v>19</v>
      </c>
    </row>
    <row r="230" spans="1:13" ht="47.25" x14ac:dyDescent="0.25">
      <c r="A230" s="438">
        <v>1</v>
      </c>
      <c r="B230" s="438" t="s">
        <v>71</v>
      </c>
      <c r="C230" s="439" t="s">
        <v>140</v>
      </c>
      <c r="D230" s="438" t="s">
        <v>27</v>
      </c>
      <c r="E230" s="108" t="s">
        <v>115</v>
      </c>
      <c r="F230" s="96" t="s">
        <v>377</v>
      </c>
      <c r="G230" s="96" t="s">
        <v>25</v>
      </c>
      <c r="H230" s="169">
        <v>0</v>
      </c>
      <c r="I230" s="168">
        <v>1</v>
      </c>
      <c r="J230" s="169">
        <v>0</v>
      </c>
      <c r="K230" s="327">
        <v>0</v>
      </c>
      <c r="L230" s="327">
        <v>8262.7199999999993</v>
      </c>
      <c r="M230" s="141">
        <v>0</v>
      </c>
    </row>
    <row r="231" spans="1:13" x14ac:dyDescent="0.25">
      <c r="A231" s="464"/>
      <c r="B231" s="464"/>
      <c r="C231" s="498"/>
      <c r="D231" s="464"/>
      <c r="E231" s="109" t="s">
        <v>242</v>
      </c>
      <c r="F231" s="237" t="s">
        <v>19</v>
      </c>
      <c r="G231" s="237" t="s">
        <v>19</v>
      </c>
      <c r="H231" s="348" t="s">
        <v>60</v>
      </c>
      <c r="I231" s="170" t="s">
        <v>19</v>
      </c>
      <c r="J231" s="170" t="s">
        <v>19</v>
      </c>
      <c r="K231" s="356" t="s">
        <v>19</v>
      </c>
      <c r="L231" s="356" t="s">
        <v>19</v>
      </c>
      <c r="M231" s="40" t="s">
        <v>19</v>
      </c>
    </row>
    <row r="232" spans="1:13" x14ac:dyDescent="0.25">
      <c r="A232" s="464"/>
      <c r="B232" s="464"/>
      <c r="C232" s="498"/>
      <c r="D232" s="464"/>
      <c r="E232" s="109" t="s">
        <v>240</v>
      </c>
      <c r="F232" s="237" t="s">
        <v>19</v>
      </c>
      <c r="G232" s="237" t="s">
        <v>19</v>
      </c>
      <c r="H232" s="348" t="s">
        <v>19</v>
      </c>
      <c r="I232" s="170" t="s">
        <v>241</v>
      </c>
      <c r="J232" s="170" t="s">
        <v>19</v>
      </c>
      <c r="K232" s="356" t="s">
        <v>19</v>
      </c>
      <c r="L232" s="356" t="s">
        <v>19</v>
      </c>
      <c r="M232" s="40" t="s">
        <v>19</v>
      </c>
    </row>
    <row r="233" spans="1:13" x14ac:dyDescent="0.25">
      <c r="A233" s="465"/>
      <c r="B233" s="465"/>
      <c r="C233" s="499"/>
      <c r="D233" s="465"/>
      <c r="E233" s="109" t="s">
        <v>238</v>
      </c>
      <c r="F233" s="237" t="s">
        <v>19</v>
      </c>
      <c r="G233" s="237" t="s">
        <v>19</v>
      </c>
      <c r="H233" s="348" t="s">
        <v>19</v>
      </c>
      <c r="I233" s="170" t="s">
        <v>60</v>
      </c>
      <c r="J233" s="170" t="s">
        <v>19</v>
      </c>
      <c r="K233" s="356" t="s">
        <v>19</v>
      </c>
      <c r="L233" s="356" t="s">
        <v>19</v>
      </c>
      <c r="M233" s="40" t="s">
        <v>19</v>
      </c>
    </row>
    <row r="234" spans="1:13" ht="47.25" x14ac:dyDescent="0.25">
      <c r="A234" s="438">
        <v>1</v>
      </c>
      <c r="B234" s="438" t="s">
        <v>71</v>
      </c>
      <c r="C234" s="439" t="s">
        <v>141</v>
      </c>
      <c r="D234" s="438" t="s">
        <v>27</v>
      </c>
      <c r="E234" s="108" t="s">
        <v>116</v>
      </c>
      <c r="F234" s="96" t="s">
        <v>377</v>
      </c>
      <c r="G234" s="96" t="s">
        <v>25</v>
      </c>
      <c r="H234" s="169">
        <v>0</v>
      </c>
      <c r="I234" s="168">
        <v>1</v>
      </c>
      <c r="J234" s="169">
        <v>0</v>
      </c>
      <c r="K234" s="327">
        <v>0</v>
      </c>
      <c r="L234" s="327">
        <v>10370.959999999999</v>
      </c>
      <c r="M234" s="141">
        <v>0</v>
      </c>
    </row>
    <row r="235" spans="1:13" x14ac:dyDescent="0.25">
      <c r="A235" s="464"/>
      <c r="B235" s="464"/>
      <c r="C235" s="498"/>
      <c r="D235" s="464"/>
      <c r="E235" s="109" t="s">
        <v>242</v>
      </c>
      <c r="F235" s="237" t="s">
        <v>19</v>
      </c>
      <c r="G235" s="237" t="s">
        <v>19</v>
      </c>
      <c r="H235" s="237" t="s">
        <v>228</v>
      </c>
      <c r="I235" s="170" t="s">
        <v>19</v>
      </c>
      <c r="J235" s="170" t="s">
        <v>19</v>
      </c>
      <c r="K235" s="40" t="s">
        <v>19</v>
      </c>
      <c r="L235" s="40" t="s">
        <v>19</v>
      </c>
      <c r="M235" s="40" t="s">
        <v>19</v>
      </c>
    </row>
    <row r="236" spans="1:13" x14ac:dyDescent="0.25">
      <c r="A236" s="464"/>
      <c r="B236" s="464"/>
      <c r="C236" s="498"/>
      <c r="D236" s="464"/>
      <c r="E236" s="109" t="s">
        <v>240</v>
      </c>
      <c r="F236" s="237" t="s">
        <v>19</v>
      </c>
      <c r="G236" s="237" t="s">
        <v>19</v>
      </c>
      <c r="H236" s="237" t="s">
        <v>19</v>
      </c>
      <c r="I236" s="170" t="s">
        <v>503</v>
      </c>
      <c r="J236" s="170" t="s">
        <v>19</v>
      </c>
      <c r="K236" s="40" t="s">
        <v>19</v>
      </c>
      <c r="L236" s="40" t="s">
        <v>19</v>
      </c>
      <c r="M236" s="40" t="s">
        <v>19</v>
      </c>
    </row>
    <row r="237" spans="1:13" x14ac:dyDescent="0.25">
      <c r="A237" s="465"/>
      <c r="B237" s="465"/>
      <c r="C237" s="499"/>
      <c r="D237" s="465"/>
      <c r="E237" s="109" t="s">
        <v>238</v>
      </c>
      <c r="F237" s="237" t="s">
        <v>19</v>
      </c>
      <c r="G237" s="237" t="s">
        <v>19</v>
      </c>
      <c r="H237" s="237" t="s">
        <v>19</v>
      </c>
      <c r="I237" s="170" t="s">
        <v>475</v>
      </c>
      <c r="J237" s="170" t="s">
        <v>19</v>
      </c>
      <c r="K237" s="40" t="s">
        <v>19</v>
      </c>
      <c r="L237" s="40" t="s">
        <v>19</v>
      </c>
      <c r="M237" s="40" t="s">
        <v>19</v>
      </c>
    </row>
    <row r="238" spans="1:13" ht="47.25" x14ac:dyDescent="0.25">
      <c r="A238" s="438">
        <v>1</v>
      </c>
      <c r="B238" s="438" t="s">
        <v>71</v>
      </c>
      <c r="C238" s="439" t="s">
        <v>142</v>
      </c>
      <c r="D238" s="438" t="s">
        <v>27</v>
      </c>
      <c r="E238" s="108" t="s">
        <v>117</v>
      </c>
      <c r="F238" s="96" t="s">
        <v>377</v>
      </c>
      <c r="G238" s="96" t="s">
        <v>25</v>
      </c>
      <c r="H238" s="169">
        <v>0</v>
      </c>
      <c r="I238" s="168">
        <v>1</v>
      </c>
      <c r="J238" s="169">
        <v>0</v>
      </c>
      <c r="K238" s="327">
        <v>0</v>
      </c>
      <c r="L238" s="327">
        <v>7856.54</v>
      </c>
      <c r="M238" s="327">
        <v>0</v>
      </c>
    </row>
    <row r="239" spans="1:13" x14ac:dyDescent="0.25">
      <c r="A239" s="464"/>
      <c r="B239" s="464"/>
      <c r="C239" s="498"/>
      <c r="D239" s="464"/>
      <c r="E239" s="109" t="s">
        <v>242</v>
      </c>
      <c r="F239" s="237" t="s">
        <v>19</v>
      </c>
      <c r="G239" s="237" t="s">
        <v>19</v>
      </c>
      <c r="H239" s="348" t="s">
        <v>60</v>
      </c>
      <c r="I239" s="170" t="s">
        <v>19</v>
      </c>
      <c r="J239" s="170" t="s">
        <v>19</v>
      </c>
      <c r="K239" s="356" t="s">
        <v>19</v>
      </c>
      <c r="L239" s="356" t="s">
        <v>19</v>
      </c>
      <c r="M239" s="356" t="s">
        <v>19</v>
      </c>
    </row>
    <row r="240" spans="1:13" x14ac:dyDescent="0.25">
      <c r="A240" s="464"/>
      <c r="B240" s="464"/>
      <c r="C240" s="498"/>
      <c r="D240" s="464"/>
      <c r="E240" s="109" t="s">
        <v>240</v>
      </c>
      <c r="F240" s="237" t="s">
        <v>19</v>
      </c>
      <c r="G240" s="237" t="s">
        <v>19</v>
      </c>
      <c r="H240" s="348" t="s">
        <v>19</v>
      </c>
      <c r="I240" s="170" t="s">
        <v>241</v>
      </c>
      <c r="J240" s="170" t="s">
        <v>19</v>
      </c>
      <c r="K240" s="356" t="s">
        <v>19</v>
      </c>
      <c r="L240" s="356" t="s">
        <v>19</v>
      </c>
      <c r="M240" s="356" t="s">
        <v>19</v>
      </c>
    </row>
    <row r="241" spans="1:13" x14ac:dyDescent="0.25">
      <c r="A241" s="465"/>
      <c r="B241" s="465"/>
      <c r="C241" s="499"/>
      <c r="D241" s="465"/>
      <c r="E241" s="109" t="s">
        <v>238</v>
      </c>
      <c r="F241" s="237" t="s">
        <v>19</v>
      </c>
      <c r="G241" s="237" t="s">
        <v>19</v>
      </c>
      <c r="H241" s="348" t="s">
        <v>19</v>
      </c>
      <c r="I241" s="170" t="s">
        <v>60</v>
      </c>
      <c r="J241" s="170" t="s">
        <v>19</v>
      </c>
      <c r="K241" s="356" t="s">
        <v>19</v>
      </c>
      <c r="L241" s="356" t="s">
        <v>19</v>
      </c>
      <c r="M241" s="356" t="s">
        <v>19</v>
      </c>
    </row>
    <row r="242" spans="1:13" ht="50.1" customHeight="1" x14ac:dyDescent="0.25">
      <c r="A242" s="438">
        <v>1</v>
      </c>
      <c r="B242" s="438" t="s">
        <v>71</v>
      </c>
      <c r="C242" s="439" t="s">
        <v>143</v>
      </c>
      <c r="D242" s="438" t="s">
        <v>27</v>
      </c>
      <c r="E242" s="108" t="s">
        <v>118</v>
      </c>
      <c r="F242" s="96" t="s">
        <v>377</v>
      </c>
      <c r="G242" s="96" t="s">
        <v>25</v>
      </c>
      <c r="H242" s="169">
        <v>1</v>
      </c>
      <c r="I242" s="169">
        <v>0</v>
      </c>
      <c r="J242" s="169">
        <v>0</v>
      </c>
      <c r="K242" s="327">
        <v>2809.79</v>
      </c>
      <c r="L242" s="327">
        <v>0</v>
      </c>
      <c r="M242" s="327">
        <v>0</v>
      </c>
    </row>
    <row r="243" spans="1:13" x14ac:dyDescent="0.25">
      <c r="A243" s="464"/>
      <c r="B243" s="464"/>
      <c r="C243" s="498"/>
      <c r="D243" s="464"/>
      <c r="E243" s="109" t="s">
        <v>242</v>
      </c>
      <c r="F243" s="237" t="s">
        <v>19</v>
      </c>
      <c r="G243" s="237" t="s">
        <v>19</v>
      </c>
      <c r="H243" s="235" t="s">
        <v>475</v>
      </c>
      <c r="I243" s="170" t="s">
        <v>19</v>
      </c>
      <c r="J243" s="170" t="s">
        <v>19</v>
      </c>
      <c r="K243" s="40" t="s">
        <v>19</v>
      </c>
      <c r="L243" s="40" t="s">
        <v>19</v>
      </c>
      <c r="M243" s="40" t="s">
        <v>19</v>
      </c>
    </row>
    <row r="244" spans="1:13" x14ac:dyDescent="0.25">
      <c r="A244" s="464"/>
      <c r="B244" s="464"/>
      <c r="C244" s="498"/>
      <c r="D244" s="464"/>
      <c r="E244" s="109" t="s">
        <v>240</v>
      </c>
      <c r="F244" s="237" t="s">
        <v>19</v>
      </c>
      <c r="G244" s="237" t="s">
        <v>19</v>
      </c>
      <c r="H244" s="235" t="s">
        <v>241</v>
      </c>
      <c r="I244" s="170" t="s">
        <v>19</v>
      </c>
      <c r="J244" s="170" t="s">
        <v>19</v>
      </c>
      <c r="K244" s="40" t="s">
        <v>19</v>
      </c>
      <c r="L244" s="40" t="s">
        <v>19</v>
      </c>
      <c r="M244" s="40" t="s">
        <v>19</v>
      </c>
    </row>
    <row r="245" spans="1:13" x14ac:dyDescent="0.25">
      <c r="A245" s="465"/>
      <c r="B245" s="465"/>
      <c r="C245" s="499"/>
      <c r="D245" s="465"/>
      <c r="E245" s="109" t="s">
        <v>238</v>
      </c>
      <c r="F245" s="237" t="s">
        <v>19</v>
      </c>
      <c r="G245" s="237" t="s">
        <v>19</v>
      </c>
      <c r="H245" s="235" t="s">
        <v>60</v>
      </c>
      <c r="I245" s="170" t="s">
        <v>19</v>
      </c>
      <c r="J245" s="170" t="s">
        <v>19</v>
      </c>
      <c r="K245" s="40" t="s">
        <v>19</v>
      </c>
      <c r="L245" s="40" t="s">
        <v>19</v>
      </c>
      <c r="M245" s="40" t="s">
        <v>19</v>
      </c>
    </row>
    <row r="246" spans="1:13" ht="31.5" x14ac:dyDescent="0.25">
      <c r="A246" s="438">
        <v>1</v>
      </c>
      <c r="B246" s="438" t="s">
        <v>71</v>
      </c>
      <c r="C246" s="439" t="s">
        <v>648</v>
      </c>
      <c r="D246" s="438" t="s">
        <v>27</v>
      </c>
      <c r="E246" s="324" t="s">
        <v>649</v>
      </c>
      <c r="F246" s="96" t="s">
        <v>377</v>
      </c>
      <c r="G246" s="96" t="s">
        <v>25</v>
      </c>
      <c r="H246" s="169">
        <v>0</v>
      </c>
      <c r="I246" s="169">
        <v>1</v>
      </c>
      <c r="J246" s="169">
        <v>0</v>
      </c>
      <c r="K246" s="232">
        <v>0</v>
      </c>
      <c r="L246" s="232">
        <v>6449.18</v>
      </c>
      <c r="M246" s="342">
        <v>0</v>
      </c>
    </row>
    <row r="247" spans="1:13" x14ac:dyDescent="0.25">
      <c r="A247" s="464"/>
      <c r="B247" s="464"/>
      <c r="C247" s="498"/>
      <c r="D247" s="464"/>
      <c r="E247" s="109" t="s">
        <v>242</v>
      </c>
      <c r="F247" s="348" t="s">
        <v>19</v>
      </c>
      <c r="G247" s="348" t="s">
        <v>19</v>
      </c>
      <c r="H247" s="348" t="s">
        <v>60</v>
      </c>
      <c r="I247" s="170" t="s">
        <v>19</v>
      </c>
      <c r="J247" s="170" t="s">
        <v>19</v>
      </c>
      <c r="K247" s="347" t="s">
        <v>19</v>
      </c>
      <c r="L247" s="347" t="s">
        <v>19</v>
      </c>
      <c r="M247" s="347" t="s">
        <v>19</v>
      </c>
    </row>
    <row r="248" spans="1:13" x14ac:dyDescent="0.25">
      <c r="A248" s="464"/>
      <c r="B248" s="464"/>
      <c r="C248" s="498"/>
      <c r="D248" s="464"/>
      <c r="E248" s="109" t="s">
        <v>240</v>
      </c>
      <c r="F248" s="348" t="s">
        <v>19</v>
      </c>
      <c r="G248" s="348" t="s">
        <v>19</v>
      </c>
      <c r="H248" s="348" t="s">
        <v>19</v>
      </c>
      <c r="I248" s="170" t="s">
        <v>241</v>
      </c>
      <c r="J248" s="170" t="s">
        <v>19</v>
      </c>
      <c r="K248" s="347" t="s">
        <v>19</v>
      </c>
      <c r="L248" s="347" t="s">
        <v>19</v>
      </c>
      <c r="M248" s="347" t="s">
        <v>19</v>
      </c>
    </row>
    <row r="249" spans="1:13" x14ac:dyDescent="0.25">
      <c r="A249" s="465"/>
      <c r="B249" s="465"/>
      <c r="C249" s="499"/>
      <c r="D249" s="465"/>
      <c r="E249" s="109" t="s">
        <v>238</v>
      </c>
      <c r="F249" s="348" t="s">
        <v>19</v>
      </c>
      <c r="G249" s="348" t="s">
        <v>19</v>
      </c>
      <c r="H249" s="348" t="s">
        <v>19</v>
      </c>
      <c r="I249" s="170" t="s">
        <v>60</v>
      </c>
      <c r="J249" s="170" t="s">
        <v>19</v>
      </c>
      <c r="K249" s="347" t="s">
        <v>19</v>
      </c>
      <c r="L249" s="347" t="s">
        <v>19</v>
      </c>
      <c r="M249" s="347" t="s">
        <v>19</v>
      </c>
    </row>
    <row r="250" spans="1:13" x14ac:dyDescent="0.25">
      <c r="A250" s="358"/>
      <c r="B250" s="358"/>
      <c r="C250" s="358"/>
      <c r="D250" s="358"/>
      <c r="E250" s="359"/>
      <c r="F250" s="358"/>
      <c r="G250" s="358"/>
      <c r="H250" s="358"/>
      <c r="I250" s="358"/>
      <c r="J250" s="358"/>
      <c r="K250" s="358"/>
      <c r="L250" s="358"/>
      <c r="M250" s="358"/>
    </row>
  </sheetData>
  <autoFilter ref="A1:R249">
    <filterColumn colId="9" showButton="0"/>
    <filterColumn colId="10" showButton="0"/>
    <filterColumn colId="11" showButton="0"/>
  </autoFilter>
  <mergeCells count="294">
    <mergeCell ref="A246:A249"/>
    <mergeCell ref="B246:B249"/>
    <mergeCell ref="C246:C249"/>
    <mergeCell ref="D246:D249"/>
    <mergeCell ref="A242:A245"/>
    <mergeCell ref="B242:B245"/>
    <mergeCell ref="C242:C245"/>
    <mergeCell ref="D242:D245"/>
    <mergeCell ref="A234:A237"/>
    <mergeCell ref="B234:B237"/>
    <mergeCell ref="C234:C237"/>
    <mergeCell ref="D234:D237"/>
    <mergeCell ref="A238:A241"/>
    <mergeCell ref="B238:B241"/>
    <mergeCell ref="C238:C241"/>
    <mergeCell ref="D238:D241"/>
    <mergeCell ref="A226:A229"/>
    <mergeCell ref="B226:B229"/>
    <mergeCell ref="C226:C229"/>
    <mergeCell ref="D226:D229"/>
    <mergeCell ref="A230:A233"/>
    <mergeCell ref="B230:B233"/>
    <mergeCell ref="C230:C233"/>
    <mergeCell ref="D230:D233"/>
    <mergeCell ref="A218:A221"/>
    <mergeCell ref="B218:B221"/>
    <mergeCell ref="C218:C221"/>
    <mergeCell ref="D218:D221"/>
    <mergeCell ref="A222:A225"/>
    <mergeCell ref="B222:B225"/>
    <mergeCell ref="C222:C225"/>
    <mergeCell ref="D222:D225"/>
    <mergeCell ref="A210:A213"/>
    <mergeCell ref="B210:B213"/>
    <mergeCell ref="C210:C213"/>
    <mergeCell ref="D210:D213"/>
    <mergeCell ref="A214:A217"/>
    <mergeCell ref="B214:B217"/>
    <mergeCell ref="C214:C217"/>
    <mergeCell ref="D214:D217"/>
    <mergeCell ref="L194:L195"/>
    <mergeCell ref="M194:M195"/>
    <mergeCell ref="A202:A209"/>
    <mergeCell ref="B202:B209"/>
    <mergeCell ref="C202:C209"/>
    <mergeCell ref="D202:D209"/>
    <mergeCell ref="E202:E203"/>
    <mergeCell ref="K202:K203"/>
    <mergeCell ref="L202:L203"/>
    <mergeCell ref="M202:M203"/>
    <mergeCell ref="A194:A201"/>
    <mergeCell ref="B194:B201"/>
    <mergeCell ref="C194:C201"/>
    <mergeCell ref="D194:D201"/>
    <mergeCell ref="E194:E195"/>
    <mergeCell ref="K194:K195"/>
    <mergeCell ref="L178:L179"/>
    <mergeCell ref="M178:M179"/>
    <mergeCell ref="A186:A193"/>
    <mergeCell ref="B186:B193"/>
    <mergeCell ref="C186:C193"/>
    <mergeCell ref="D186:D193"/>
    <mergeCell ref="E186:E187"/>
    <mergeCell ref="K186:K187"/>
    <mergeCell ref="L186:L187"/>
    <mergeCell ref="M186:M187"/>
    <mergeCell ref="A178:A185"/>
    <mergeCell ref="B178:B185"/>
    <mergeCell ref="C178:C185"/>
    <mergeCell ref="D178:D185"/>
    <mergeCell ref="E178:E179"/>
    <mergeCell ref="K178:K179"/>
    <mergeCell ref="L162:L163"/>
    <mergeCell ref="M162:M163"/>
    <mergeCell ref="A170:A177"/>
    <mergeCell ref="B170:B177"/>
    <mergeCell ref="C170:C177"/>
    <mergeCell ref="D170:D177"/>
    <mergeCell ref="E170:E171"/>
    <mergeCell ref="K170:K171"/>
    <mergeCell ref="L170:L171"/>
    <mergeCell ref="M170:M171"/>
    <mergeCell ref="A162:A169"/>
    <mergeCell ref="B162:B169"/>
    <mergeCell ref="C162:C169"/>
    <mergeCell ref="D162:D169"/>
    <mergeCell ref="E162:E163"/>
    <mergeCell ref="K162:K163"/>
    <mergeCell ref="A154:A157"/>
    <mergeCell ref="B154:B157"/>
    <mergeCell ref="C154:C157"/>
    <mergeCell ref="D154:D157"/>
    <mergeCell ref="A158:A161"/>
    <mergeCell ref="B158:B161"/>
    <mergeCell ref="C158:C161"/>
    <mergeCell ref="D158:D161"/>
    <mergeCell ref="AA146:AB146"/>
    <mergeCell ref="A150:A153"/>
    <mergeCell ref="B150:B153"/>
    <mergeCell ref="C150:C153"/>
    <mergeCell ref="D150:D153"/>
    <mergeCell ref="AA150:AB150"/>
    <mergeCell ref="A142:A145"/>
    <mergeCell ref="B142:B145"/>
    <mergeCell ref="C142:C145"/>
    <mergeCell ref="D142:D145"/>
    <mergeCell ref="A146:A149"/>
    <mergeCell ref="B146:B149"/>
    <mergeCell ref="C146:C149"/>
    <mergeCell ref="D146:D149"/>
    <mergeCell ref="A134:A137"/>
    <mergeCell ref="B134:B137"/>
    <mergeCell ref="C134:C137"/>
    <mergeCell ref="D134:D137"/>
    <mergeCell ref="A138:A141"/>
    <mergeCell ref="B138:B141"/>
    <mergeCell ref="C138:C141"/>
    <mergeCell ref="D138:D141"/>
    <mergeCell ref="L128:L129"/>
    <mergeCell ref="M128:M129"/>
    <mergeCell ref="A130:A133"/>
    <mergeCell ref="B130:B133"/>
    <mergeCell ref="C130:C133"/>
    <mergeCell ref="D130:D133"/>
    <mergeCell ref="A128:A129"/>
    <mergeCell ref="B128:B129"/>
    <mergeCell ref="C128:C129"/>
    <mergeCell ref="D128:D129"/>
    <mergeCell ref="E128:E129"/>
    <mergeCell ref="K128:K129"/>
    <mergeCell ref="E114:E115"/>
    <mergeCell ref="K114:K115"/>
    <mergeCell ref="L114:L115"/>
    <mergeCell ref="M114:M115"/>
    <mergeCell ref="Z114:AB114"/>
    <mergeCell ref="A121:A127"/>
    <mergeCell ref="B121:B127"/>
    <mergeCell ref="C121:C127"/>
    <mergeCell ref="D121:D127"/>
    <mergeCell ref="Z121:AA121"/>
    <mergeCell ref="A111:A113"/>
    <mergeCell ref="B111:B113"/>
    <mergeCell ref="C111:C113"/>
    <mergeCell ref="D111:D113"/>
    <mergeCell ref="A114:A120"/>
    <mergeCell ref="B114:B120"/>
    <mergeCell ref="C114:C120"/>
    <mergeCell ref="D114:D120"/>
    <mergeCell ref="A105:A107"/>
    <mergeCell ref="B105:B107"/>
    <mergeCell ref="C105:C107"/>
    <mergeCell ref="D105:D107"/>
    <mergeCell ref="A108:A110"/>
    <mergeCell ref="B108:B110"/>
    <mergeCell ref="C108:C110"/>
    <mergeCell ref="D108:D110"/>
    <mergeCell ref="A102:A104"/>
    <mergeCell ref="B102:B104"/>
    <mergeCell ref="C102:C104"/>
    <mergeCell ref="D102:D104"/>
    <mergeCell ref="A95:A101"/>
    <mergeCell ref="B95:B101"/>
    <mergeCell ref="C95:C101"/>
    <mergeCell ref="D95:D101"/>
    <mergeCell ref="E95:E96"/>
    <mergeCell ref="A91:A94"/>
    <mergeCell ref="B91:B94"/>
    <mergeCell ref="C91:C94"/>
    <mergeCell ref="D91:D94"/>
    <mergeCell ref="E91:E92"/>
    <mergeCell ref="K91:K92"/>
    <mergeCell ref="L91:L92"/>
    <mergeCell ref="M91:M92"/>
    <mergeCell ref="L95:L96"/>
    <mergeCell ref="M95:M96"/>
    <mergeCell ref="K95:K96"/>
    <mergeCell ref="E83:E84"/>
    <mergeCell ref="K83:K84"/>
    <mergeCell ref="L83:L84"/>
    <mergeCell ref="M83:M84"/>
    <mergeCell ref="A87:A90"/>
    <mergeCell ref="B87:B90"/>
    <mergeCell ref="C87:C90"/>
    <mergeCell ref="D87:D90"/>
    <mergeCell ref="E87:E88"/>
    <mergeCell ref="K87:K88"/>
    <mergeCell ref="L87:L88"/>
    <mergeCell ref="M87:M88"/>
    <mergeCell ref="A79:A82"/>
    <mergeCell ref="B79:B82"/>
    <mergeCell ref="C79:C82"/>
    <mergeCell ref="D79:D82"/>
    <mergeCell ref="A83:A86"/>
    <mergeCell ref="B83:B86"/>
    <mergeCell ref="C83:C86"/>
    <mergeCell ref="D83:D86"/>
    <mergeCell ref="A71:A74"/>
    <mergeCell ref="B71:B74"/>
    <mergeCell ref="C71:C74"/>
    <mergeCell ref="D71:D74"/>
    <mergeCell ref="A75:A78"/>
    <mergeCell ref="B75:B78"/>
    <mergeCell ref="C75:C78"/>
    <mergeCell ref="D75:D78"/>
    <mergeCell ref="A64:A70"/>
    <mergeCell ref="B64:B70"/>
    <mergeCell ref="C64:C70"/>
    <mergeCell ref="D64:D70"/>
    <mergeCell ref="E64:E65"/>
    <mergeCell ref="K64:K65"/>
    <mergeCell ref="L64:L65"/>
    <mergeCell ref="M64:M65"/>
    <mergeCell ref="A57:A63"/>
    <mergeCell ref="B57:B63"/>
    <mergeCell ref="C57:C63"/>
    <mergeCell ref="D57:D63"/>
    <mergeCell ref="E57:E58"/>
    <mergeCell ref="K57:K58"/>
    <mergeCell ref="A50:A56"/>
    <mergeCell ref="B50:B56"/>
    <mergeCell ref="C50:C56"/>
    <mergeCell ref="D50:D56"/>
    <mergeCell ref="E50:E51"/>
    <mergeCell ref="K50:K51"/>
    <mergeCell ref="L50:L51"/>
    <mergeCell ref="M50:M51"/>
    <mergeCell ref="L57:L58"/>
    <mergeCell ref="M57:M58"/>
    <mergeCell ref="L36:L37"/>
    <mergeCell ref="M36:M37"/>
    <mergeCell ref="A43:A49"/>
    <mergeCell ref="B43:B49"/>
    <mergeCell ref="C43:C49"/>
    <mergeCell ref="D43:D49"/>
    <mergeCell ref="E43:E44"/>
    <mergeCell ref="K43:K44"/>
    <mergeCell ref="L43:L44"/>
    <mergeCell ref="M43:M44"/>
    <mergeCell ref="A32:A35"/>
    <mergeCell ref="B32:B35"/>
    <mergeCell ref="C32:C35"/>
    <mergeCell ref="D32:D35"/>
    <mergeCell ref="A36:A42"/>
    <mergeCell ref="B36:B42"/>
    <mergeCell ref="C36:C42"/>
    <mergeCell ref="D36:D42"/>
    <mergeCell ref="K21:K22"/>
    <mergeCell ref="E36:E37"/>
    <mergeCell ref="K36:K37"/>
    <mergeCell ref="L21:L22"/>
    <mergeCell ref="M21:M22"/>
    <mergeCell ref="A28:A31"/>
    <mergeCell ref="B28:B31"/>
    <mergeCell ref="C28:C31"/>
    <mergeCell ref="D28:D31"/>
    <mergeCell ref="Z14:AA14"/>
    <mergeCell ref="A17:A20"/>
    <mergeCell ref="B17:B20"/>
    <mergeCell ref="C17:C20"/>
    <mergeCell ref="D17:D20"/>
    <mergeCell ref="A21:A27"/>
    <mergeCell ref="B21:B27"/>
    <mergeCell ref="C21:C27"/>
    <mergeCell ref="D21:D27"/>
    <mergeCell ref="E21:E22"/>
    <mergeCell ref="L12:L13"/>
    <mergeCell ref="M12:M13"/>
    <mergeCell ref="A14:A16"/>
    <mergeCell ref="B14:B16"/>
    <mergeCell ref="C14:C16"/>
    <mergeCell ref="D14:D16"/>
    <mergeCell ref="A12:A13"/>
    <mergeCell ref="B12:B13"/>
    <mergeCell ref="C12:C13"/>
    <mergeCell ref="D12:D13"/>
    <mergeCell ref="E12:E13"/>
    <mergeCell ref="K12:K13"/>
    <mergeCell ref="K6:M8"/>
    <mergeCell ref="N6:N8"/>
    <mergeCell ref="O6:R6"/>
    <mergeCell ref="T6:W6"/>
    <mergeCell ref="F7:F9"/>
    <mergeCell ref="G7:G9"/>
    <mergeCell ref="H7:J8"/>
    <mergeCell ref="J1:M1"/>
    <mergeCell ref="A2:M2"/>
    <mergeCell ref="A3:M3"/>
    <mergeCell ref="C4:M4"/>
    <mergeCell ref="A6:A9"/>
    <mergeCell ref="B6:B9"/>
    <mergeCell ref="C6:C9"/>
    <mergeCell ref="D6:D9"/>
    <mergeCell ref="E6:E9"/>
    <mergeCell ref="F6:J6"/>
  </mergeCells>
  <pageMargins left="0.25" right="0.25" top="0.75" bottom="0.75" header="0.3" footer="0.3"/>
  <pageSetup paperSize="9" scale="50" fitToHeight="0" orientation="landscape" r:id="rId1"/>
  <headerFooter differentFirst="1">
    <oddHeader>&amp;C&amp;"Arial Cyr,обычный"&amp;10&amp;P</oddHeader>
  </headerFooter>
  <rowBreaks count="6" manualBreakCount="6">
    <brk id="31" max="13" man="1"/>
    <brk id="74" max="13" man="1"/>
    <brk id="113" max="13" man="1"/>
    <brk id="149" max="13" man="1"/>
    <brk id="193" max="13" man="1"/>
    <brk id="237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64"/>
  <sheetViews>
    <sheetView tabSelected="1" view="pageBreakPreview" topLeftCell="A9" zoomScale="70" zoomScaleNormal="60" zoomScaleSheetLayoutView="70" zoomScalePageLayoutView="70" workbookViewId="0">
      <selection activeCell="K12" sqref="K12"/>
    </sheetView>
  </sheetViews>
  <sheetFormatPr defaultColWidth="8.7109375" defaultRowHeight="15.75" x14ac:dyDescent="0.25"/>
  <cols>
    <col min="1" max="3" width="10.7109375" style="3" customWidth="1"/>
    <col min="4" max="4" width="18.7109375" style="3" customWidth="1"/>
    <col min="5" max="5" width="75.7109375" style="100" customWidth="1"/>
    <col min="6" max="6" width="20.7109375" style="3" customWidth="1"/>
    <col min="7" max="7" width="11" style="3" customWidth="1"/>
    <col min="8" max="8" width="15.85546875" style="3" customWidth="1"/>
    <col min="9" max="9" width="14.85546875" style="3" customWidth="1"/>
    <col min="10" max="10" width="15.28515625" style="3" customWidth="1"/>
    <col min="11" max="11" width="18.42578125" style="3" customWidth="1"/>
    <col min="12" max="12" width="14.85546875" style="3" customWidth="1"/>
    <col min="13" max="13" width="16.28515625" style="3" customWidth="1"/>
    <col min="14" max="14" width="15.5703125" style="343" customWidth="1"/>
    <col min="15" max="15" width="18.140625" style="343" customWidth="1"/>
    <col min="16" max="16" width="18.7109375" style="343" customWidth="1"/>
    <col min="17" max="17" width="10.28515625" style="343" customWidth="1"/>
    <col min="18" max="19" width="8.7109375" style="343" customWidth="1"/>
    <col min="20" max="20" width="9.140625" style="343" customWidth="1"/>
    <col min="21" max="22" width="10.28515625" style="343" customWidth="1"/>
    <col min="23" max="23" width="10.140625" style="343" customWidth="1"/>
    <col min="24" max="24" width="26.85546875" style="343" customWidth="1"/>
    <col min="25" max="25" width="17.28515625" style="343" customWidth="1"/>
    <col min="26" max="26" width="16" style="343" customWidth="1"/>
    <col min="27" max="27" width="13.5703125" style="343" customWidth="1"/>
    <col min="28" max="28" width="8.7109375" style="343" bestFit="1" customWidth="1"/>
    <col min="29" max="29" width="12.28515625" style="343" bestFit="1" customWidth="1"/>
    <col min="30" max="30" width="9.140625" style="343" bestFit="1" customWidth="1"/>
    <col min="31" max="41" width="8.7109375" style="343" bestFit="1" customWidth="1"/>
    <col min="42" max="42" width="8.7109375" style="3" bestFit="1" customWidth="1"/>
    <col min="43" max="16384" width="8.7109375" style="3"/>
  </cols>
  <sheetData>
    <row r="1" spans="1:42" s="343" customFormat="1" ht="121.5" customHeight="1" x14ac:dyDescent="0.3">
      <c r="A1" s="335"/>
      <c r="B1" s="338"/>
      <c r="C1" s="338"/>
      <c r="D1" s="338"/>
      <c r="E1" s="99"/>
      <c r="F1" s="338"/>
      <c r="G1" s="338"/>
      <c r="H1" s="338"/>
      <c r="I1" s="338"/>
      <c r="J1" s="421" t="s">
        <v>591</v>
      </c>
      <c r="K1" s="421"/>
      <c r="L1" s="421"/>
      <c r="M1" s="421"/>
      <c r="AP1" s="3"/>
    </row>
    <row r="2" spans="1:42" s="343" customFormat="1" ht="18.75" customHeight="1" x14ac:dyDescent="0.25">
      <c r="A2" s="422" t="s">
        <v>0</v>
      </c>
      <c r="B2" s="422"/>
      <c r="C2" s="422"/>
      <c r="D2" s="422"/>
      <c r="E2" s="422"/>
      <c r="F2" s="422"/>
      <c r="G2" s="422"/>
      <c r="H2" s="422"/>
      <c r="I2" s="422"/>
      <c r="J2" s="422"/>
      <c r="K2" s="422"/>
      <c r="L2" s="422"/>
      <c r="M2" s="422"/>
      <c r="AP2" s="3"/>
    </row>
    <row r="3" spans="1:42" s="343" customFormat="1" ht="18.75" customHeight="1" x14ac:dyDescent="0.25">
      <c r="A3" s="422" t="s">
        <v>70</v>
      </c>
      <c r="B3" s="422"/>
      <c r="C3" s="422"/>
      <c r="D3" s="422"/>
      <c r="E3" s="422"/>
      <c r="F3" s="422"/>
      <c r="G3" s="422"/>
      <c r="H3" s="422"/>
      <c r="I3" s="422"/>
      <c r="J3" s="422"/>
      <c r="K3" s="422"/>
      <c r="L3" s="422"/>
      <c r="M3" s="422"/>
      <c r="AP3" s="3"/>
    </row>
    <row r="4" spans="1:42" s="343" customFormat="1" ht="18.75" customHeight="1" x14ac:dyDescent="0.25">
      <c r="A4" s="335"/>
      <c r="B4" s="335"/>
      <c r="C4" s="422" t="s">
        <v>2</v>
      </c>
      <c r="D4" s="422"/>
      <c r="E4" s="422"/>
      <c r="F4" s="422"/>
      <c r="G4" s="422"/>
      <c r="H4" s="422"/>
      <c r="I4" s="422"/>
      <c r="J4" s="422"/>
      <c r="K4" s="422"/>
      <c r="L4" s="422"/>
      <c r="M4" s="422"/>
      <c r="AP4" s="3"/>
    </row>
    <row r="5" spans="1:42" ht="10.5" customHeight="1" x14ac:dyDescent="0.25"/>
    <row r="6" spans="1:42" s="343" customFormat="1" ht="37.5" customHeight="1" x14ac:dyDescent="0.25">
      <c r="A6" s="423" t="s">
        <v>3</v>
      </c>
      <c r="B6" s="423" t="s">
        <v>4</v>
      </c>
      <c r="C6" s="426" t="s">
        <v>327</v>
      </c>
      <c r="D6" s="415" t="s">
        <v>6</v>
      </c>
      <c r="E6" s="508" t="s">
        <v>441</v>
      </c>
      <c r="F6" s="415" t="s">
        <v>442</v>
      </c>
      <c r="G6" s="429"/>
      <c r="H6" s="404"/>
      <c r="I6" s="404"/>
      <c r="J6" s="405"/>
      <c r="K6" s="404" t="s">
        <v>9</v>
      </c>
      <c r="L6" s="404"/>
      <c r="M6" s="511"/>
      <c r="N6" s="507"/>
      <c r="O6" s="507"/>
      <c r="P6" s="507"/>
      <c r="Q6" s="507"/>
      <c r="S6" s="507"/>
      <c r="T6" s="507"/>
      <c r="U6" s="507"/>
      <c r="V6" s="507"/>
      <c r="AP6" s="3"/>
    </row>
    <row r="7" spans="1:42" s="343" customFormat="1" ht="23.25" customHeight="1" x14ac:dyDescent="0.25">
      <c r="A7" s="424"/>
      <c r="B7" s="424"/>
      <c r="C7" s="427"/>
      <c r="D7" s="416"/>
      <c r="E7" s="509"/>
      <c r="F7" s="415" t="s">
        <v>13</v>
      </c>
      <c r="G7" s="418" t="s">
        <v>14</v>
      </c>
      <c r="H7" s="420" t="s">
        <v>15</v>
      </c>
      <c r="I7" s="420"/>
      <c r="J7" s="420"/>
      <c r="K7" s="406"/>
      <c r="L7" s="406"/>
      <c r="M7" s="512"/>
      <c r="N7" s="351"/>
      <c r="O7" s="351"/>
      <c r="P7" s="351"/>
      <c r="Q7" s="351"/>
      <c r="S7" s="351"/>
      <c r="T7" s="351"/>
      <c r="U7" s="351"/>
      <c r="V7" s="351"/>
      <c r="AP7" s="3"/>
    </row>
    <row r="8" spans="1:42" s="343" customFormat="1" ht="0.75" customHeight="1" x14ac:dyDescent="0.25">
      <c r="A8" s="424"/>
      <c r="B8" s="424"/>
      <c r="C8" s="427"/>
      <c r="D8" s="416"/>
      <c r="E8" s="509"/>
      <c r="F8" s="416"/>
      <c r="G8" s="419"/>
      <c r="H8" s="420"/>
      <c r="I8" s="420"/>
      <c r="J8" s="420"/>
      <c r="K8" s="408"/>
      <c r="L8" s="408"/>
      <c r="M8" s="513"/>
      <c r="N8" s="351"/>
      <c r="O8" s="351"/>
      <c r="P8" s="351"/>
      <c r="Q8" s="351"/>
      <c r="S8" s="351"/>
      <c r="T8" s="351"/>
      <c r="U8" s="351"/>
      <c r="V8" s="351"/>
      <c r="AP8" s="3"/>
    </row>
    <row r="9" spans="1:42" s="343" customFormat="1" ht="30" customHeight="1" thickBot="1" x14ac:dyDescent="0.3">
      <c r="A9" s="425"/>
      <c r="B9" s="425"/>
      <c r="C9" s="428"/>
      <c r="D9" s="417"/>
      <c r="E9" s="510"/>
      <c r="F9" s="417"/>
      <c r="G9" s="417"/>
      <c r="H9" s="337" t="s">
        <v>16</v>
      </c>
      <c r="I9" s="337" t="s">
        <v>17</v>
      </c>
      <c r="J9" s="337" t="s">
        <v>18</v>
      </c>
      <c r="K9" s="336" t="s">
        <v>16</v>
      </c>
      <c r="L9" s="336" t="s">
        <v>17</v>
      </c>
      <c r="M9" s="202" t="s">
        <v>18</v>
      </c>
      <c r="N9" s="73"/>
      <c r="O9" s="73"/>
      <c r="P9" s="73"/>
      <c r="Q9" s="73"/>
      <c r="S9" s="73"/>
      <c r="T9" s="73"/>
      <c r="U9" s="73"/>
      <c r="V9" s="73"/>
      <c r="X9" s="74"/>
      <c r="Y9" s="75"/>
      <c r="Z9" s="9"/>
      <c r="AP9" s="3"/>
    </row>
    <row r="10" spans="1:42" s="343" customFormat="1" ht="16.5" thickBot="1" x14ac:dyDescent="0.3">
      <c r="A10" s="336">
        <v>1</v>
      </c>
      <c r="B10" s="336">
        <v>2</v>
      </c>
      <c r="C10" s="336">
        <v>3</v>
      </c>
      <c r="D10" s="336">
        <v>4</v>
      </c>
      <c r="E10" s="336">
        <v>5</v>
      </c>
      <c r="F10" s="336">
        <v>6</v>
      </c>
      <c r="G10" s="336">
        <v>7</v>
      </c>
      <c r="H10" s="336">
        <v>8</v>
      </c>
      <c r="I10" s="336">
        <v>9</v>
      </c>
      <c r="J10" s="336">
        <v>10</v>
      </c>
      <c r="K10" s="336">
        <v>11</v>
      </c>
      <c r="L10" s="336">
        <v>12</v>
      </c>
      <c r="M10" s="202">
        <v>13</v>
      </c>
      <c r="X10" s="74"/>
      <c r="Y10" s="75"/>
      <c r="Z10" s="10"/>
      <c r="AP10" s="3"/>
    </row>
    <row r="11" spans="1:42" s="343" customFormat="1" ht="37.5" customHeight="1" thickBot="1" x14ac:dyDescent="0.3">
      <c r="A11" s="148" t="s">
        <v>285</v>
      </c>
      <c r="B11" s="148" t="s">
        <v>285</v>
      </c>
      <c r="C11" s="149" t="s">
        <v>285</v>
      </c>
      <c r="D11" s="149" t="s">
        <v>285</v>
      </c>
      <c r="E11" s="105" t="s">
        <v>20</v>
      </c>
      <c r="F11" s="148" t="s">
        <v>285</v>
      </c>
      <c r="G11" s="149" t="s">
        <v>285</v>
      </c>
      <c r="H11" s="149" t="s">
        <v>285</v>
      </c>
      <c r="I11" s="149" t="s">
        <v>285</v>
      </c>
      <c r="J11" s="149" t="s">
        <v>285</v>
      </c>
      <c r="K11" s="106">
        <f>K12+K98+K115+K146</f>
        <v>258423.72</v>
      </c>
      <c r="L11" s="106">
        <f>L12+L98</f>
        <v>117060.9</v>
      </c>
      <c r="M11" s="203">
        <f>M12+M98</f>
        <v>111060.9</v>
      </c>
      <c r="N11" s="13"/>
      <c r="O11" s="13"/>
      <c r="P11" s="13"/>
      <c r="Q11" s="13"/>
      <c r="R11" s="13"/>
      <c r="S11" s="13"/>
      <c r="T11" s="13"/>
      <c r="U11" s="13"/>
      <c r="V11" s="13"/>
      <c r="Z11" s="14"/>
      <c r="AP11" s="3"/>
    </row>
    <row r="12" spans="1:42" s="343" customFormat="1" ht="50.1" customHeight="1" x14ac:dyDescent="0.25">
      <c r="A12" s="134">
        <v>1</v>
      </c>
      <c r="B12" s="133" t="s">
        <v>71</v>
      </c>
      <c r="C12" s="134">
        <v>85131</v>
      </c>
      <c r="D12" s="210" t="s">
        <v>19</v>
      </c>
      <c r="E12" s="350" t="s">
        <v>73</v>
      </c>
      <c r="F12" s="151" t="s">
        <v>24</v>
      </c>
      <c r="G12" s="152" t="s">
        <v>25</v>
      </c>
      <c r="H12" s="201">
        <f>H13+H17+H21+H25+H29+H33+H37+H41+H45+H49+H53+H57+H61+H65+H69+H73+H77</f>
        <v>23</v>
      </c>
      <c r="I12" s="201">
        <f>I17+I25+I33+I37+I41+I29+I45+I21+I13+I49+I53+I57+I61+I65+I69+I73+I77+I81+I86</f>
        <v>8</v>
      </c>
      <c r="J12" s="201">
        <f>J17+J25+J33+J37+J41+J29+J45+J21+J13+J49+J53+J57+J61+J65+J69+J73+J77+J81+J86</f>
        <v>7</v>
      </c>
      <c r="K12" s="153">
        <f>K17+K25+K33+K37+K41+K29+K45+K21+K13+K49+K53+K57+K61+K65+K69+K73+K77+K91+K81+K86+K95</f>
        <v>220395.93</v>
      </c>
      <c r="L12" s="153">
        <f>L17+L25+L33+L37+L41+L29+L45+L21+L13+L49+L53+L57+L61+L65+L69+L73+L77+L91+L81+L86+L95</f>
        <v>101060.9</v>
      </c>
      <c r="M12" s="153">
        <f>M17+M25+M33+M37+M41+M29+M45+M21+M13+M49+M53+M57+M61+M65+M69+M73+M77+M91+M81+M86+M95</f>
        <v>101060.9</v>
      </c>
      <c r="N12" s="252"/>
      <c r="O12" s="252"/>
      <c r="P12" s="252"/>
      <c r="Q12" s="13"/>
      <c r="R12" s="13"/>
      <c r="S12" s="13"/>
      <c r="T12" s="13"/>
      <c r="U12" s="13"/>
      <c r="V12" s="13"/>
      <c r="Z12" s="76"/>
      <c r="AP12" s="3"/>
    </row>
    <row r="13" spans="1:42" s="94" customFormat="1" ht="39.950000000000003" customHeight="1" x14ac:dyDescent="0.25">
      <c r="A13" s="436">
        <v>1</v>
      </c>
      <c r="B13" s="444" t="s">
        <v>71</v>
      </c>
      <c r="C13" s="444" t="s">
        <v>72</v>
      </c>
      <c r="D13" s="444" t="s">
        <v>593</v>
      </c>
      <c r="E13" s="114" t="s">
        <v>443</v>
      </c>
      <c r="F13" s="154" t="s">
        <v>24</v>
      </c>
      <c r="G13" s="155" t="s">
        <v>25</v>
      </c>
      <c r="H13" s="171">
        <v>3</v>
      </c>
      <c r="I13" s="171">
        <v>0</v>
      </c>
      <c r="J13" s="171">
        <v>0</v>
      </c>
      <c r="K13" s="326">
        <v>45238.61</v>
      </c>
      <c r="L13" s="342">
        <v>0</v>
      </c>
      <c r="M13" s="342">
        <v>0</v>
      </c>
      <c r="N13" s="102"/>
      <c r="O13" s="102"/>
      <c r="P13" s="102"/>
      <c r="Q13" s="102"/>
      <c r="R13" s="102"/>
      <c r="S13" s="102"/>
      <c r="T13" s="102"/>
      <c r="U13" s="102"/>
      <c r="V13" s="102"/>
      <c r="Z13" s="103"/>
      <c r="AP13" s="79"/>
    </row>
    <row r="14" spans="1:42" s="94" customFormat="1" ht="20.100000000000001" customHeight="1" x14ac:dyDescent="0.25">
      <c r="A14" s="431"/>
      <c r="B14" s="431"/>
      <c r="C14" s="431"/>
      <c r="D14" s="431"/>
      <c r="E14" s="90" t="s">
        <v>246</v>
      </c>
      <c r="F14" s="353" t="s">
        <v>285</v>
      </c>
      <c r="G14" s="353" t="s">
        <v>285</v>
      </c>
      <c r="H14" s="347" t="s">
        <v>56</v>
      </c>
      <c r="I14" s="353" t="s">
        <v>285</v>
      </c>
      <c r="J14" s="353" t="s">
        <v>285</v>
      </c>
      <c r="K14" s="353" t="s">
        <v>285</v>
      </c>
      <c r="L14" s="353" t="s">
        <v>285</v>
      </c>
      <c r="M14" s="353" t="s">
        <v>285</v>
      </c>
      <c r="N14" s="102"/>
      <c r="O14" s="102"/>
      <c r="P14" s="102"/>
      <c r="Q14" s="102"/>
      <c r="R14" s="102"/>
      <c r="S14" s="102"/>
      <c r="T14" s="102"/>
      <c r="U14" s="102"/>
      <c r="V14" s="102"/>
      <c r="Z14" s="103"/>
      <c r="AP14" s="79"/>
    </row>
    <row r="15" spans="1:42" s="94" customFormat="1" ht="20.100000000000001" customHeight="1" x14ac:dyDescent="0.25">
      <c r="A15" s="431"/>
      <c r="B15" s="431"/>
      <c r="C15" s="431"/>
      <c r="D15" s="431"/>
      <c r="E15" s="90" t="s">
        <v>247</v>
      </c>
      <c r="F15" s="353" t="s">
        <v>285</v>
      </c>
      <c r="G15" s="353" t="s">
        <v>285</v>
      </c>
      <c r="H15" s="347" t="s">
        <v>226</v>
      </c>
      <c r="I15" s="353" t="s">
        <v>285</v>
      </c>
      <c r="J15" s="353" t="s">
        <v>285</v>
      </c>
      <c r="K15" s="353" t="s">
        <v>285</v>
      </c>
      <c r="L15" s="353" t="s">
        <v>285</v>
      </c>
      <c r="M15" s="353" t="s">
        <v>285</v>
      </c>
      <c r="N15" s="102"/>
      <c r="O15" s="102"/>
      <c r="P15" s="102"/>
      <c r="Q15" s="102"/>
      <c r="R15" s="102"/>
      <c r="S15" s="102"/>
      <c r="T15" s="102"/>
      <c r="U15" s="102"/>
      <c r="V15" s="102"/>
      <c r="Z15" s="103"/>
      <c r="AP15" s="79"/>
    </row>
    <row r="16" spans="1:42" s="94" customFormat="1" ht="20.100000000000001" customHeight="1" x14ac:dyDescent="0.25">
      <c r="A16" s="432"/>
      <c r="B16" s="432"/>
      <c r="C16" s="432"/>
      <c r="D16" s="432"/>
      <c r="E16" s="90" t="s">
        <v>32</v>
      </c>
      <c r="F16" s="353" t="s">
        <v>285</v>
      </c>
      <c r="G16" s="353" t="s">
        <v>285</v>
      </c>
      <c r="H16" s="347" t="s">
        <v>39</v>
      </c>
      <c r="I16" s="353" t="s">
        <v>285</v>
      </c>
      <c r="J16" s="353" t="s">
        <v>285</v>
      </c>
      <c r="K16" s="353" t="s">
        <v>285</v>
      </c>
      <c r="L16" s="353" t="s">
        <v>285</v>
      </c>
      <c r="M16" s="353" t="s">
        <v>285</v>
      </c>
      <c r="N16" s="102"/>
      <c r="O16" s="102"/>
      <c r="P16" s="102"/>
      <c r="Q16" s="102"/>
      <c r="R16" s="102"/>
      <c r="S16" s="102"/>
      <c r="T16" s="102"/>
      <c r="U16" s="102"/>
      <c r="V16" s="102"/>
      <c r="Z16" s="103"/>
      <c r="AP16" s="79"/>
    </row>
    <row r="17" spans="1:42" s="94" customFormat="1" ht="39.950000000000003" customHeight="1" x14ac:dyDescent="0.25">
      <c r="A17" s="436">
        <v>1</v>
      </c>
      <c r="B17" s="444" t="s">
        <v>71</v>
      </c>
      <c r="C17" s="444" t="s">
        <v>72</v>
      </c>
      <c r="D17" s="444" t="s">
        <v>593</v>
      </c>
      <c r="E17" s="114" t="s">
        <v>444</v>
      </c>
      <c r="F17" s="154" t="s">
        <v>24</v>
      </c>
      <c r="G17" s="155" t="s">
        <v>25</v>
      </c>
      <c r="H17" s="171">
        <v>2</v>
      </c>
      <c r="I17" s="171">
        <v>0</v>
      </c>
      <c r="J17" s="171">
        <v>0</v>
      </c>
      <c r="K17" s="326">
        <v>7262.95</v>
      </c>
      <c r="L17" s="342">
        <v>0</v>
      </c>
      <c r="M17" s="342">
        <v>0</v>
      </c>
      <c r="N17" s="102"/>
      <c r="O17" s="102"/>
      <c r="P17" s="102"/>
      <c r="Q17" s="102"/>
      <c r="R17" s="102"/>
      <c r="S17" s="102"/>
      <c r="T17" s="102"/>
      <c r="U17" s="102"/>
      <c r="V17" s="102"/>
      <c r="Z17" s="103"/>
      <c r="AP17" s="79"/>
    </row>
    <row r="18" spans="1:42" s="94" customFormat="1" ht="20.100000000000001" customHeight="1" x14ac:dyDescent="0.25">
      <c r="A18" s="431"/>
      <c r="B18" s="431"/>
      <c r="C18" s="431"/>
      <c r="D18" s="431"/>
      <c r="E18" s="90" t="s">
        <v>246</v>
      </c>
      <c r="F18" s="347" t="s">
        <v>19</v>
      </c>
      <c r="G18" s="347" t="s">
        <v>19</v>
      </c>
      <c r="H18" s="347" t="s">
        <v>56</v>
      </c>
      <c r="I18" s="353" t="s">
        <v>285</v>
      </c>
      <c r="J18" s="353" t="s">
        <v>285</v>
      </c>
      <c r="K18" s="353" t="s">
        <v>285</v>
      </c>
      <c r="L18" s="353" t="s">
        <v>285</v>
      </c>
      <c r="M18" s="353" t="s">
        <v>285</v>
      </c>
      <c r="N18" s="102"/>
      <c r="O18" s="102"/>
      <c r="P18" s="102"/>
      <c r="Q18" s="102"/>
      <c r="R18" s="102"/>
      <c r="S18" s="102"/>
      <c r="T18" s="102"/>
      <c r="U18" s="102"/>
      <c r="V18" s="102"/>
      <c r="Z18" s="103"/>
      <c r="AP18" s="79"/>
    </row>
    <row r="19" spans="1:42" s="94" customFormat="1" ht="20.100000000000001" customHeight="1" x14ac:dyDescent="0.25">
      <c r="A19" s="431"/>
      <c r="B19" s="431"/>
      <c r="C19" s="431"/>
      <c r="D19" s="431"/>
      <c r="E19" s="90" t="s">
        <v>247</v>
      </c>
      <c r="F19" s="347" t="s">
        <v>19</v>
      </c>
      <c r="G19" s="347" t="s">
        <v>19</v>
      </c>
      <c r="H19" s="347" t="s">
        <v>226</v>
      </c>
      <c r="I19" s="353" t="s">
        <v>285</v>
      </c>
      <c r="J19" s="353" t="s">
        <v>285</v>
      </c>
      <c r="K19" s="353" t="s">
        <v>285</v>
      </c>
      <c r="L19" s="353" t="s">
        <v>285</v>
      </c>
      <c r="M19" s="353" t="s">
        <v>285</v>
      </c>
      <c r="N19" s="102"/>
      <c r="O19" s="102"/>
      <c r="P19" s="102"/>
      <c r="Q19" s="102"/>
      <c r="R19" s="102"/>
      <c r="S19" s="102"/>
      <c r="T19" s="102"/>
      <c r="U19" s="102"/>
      <c r="V19" s="102"/>
      <c r="Z19" s="103"/>
      <c r="AP19" s="79"/>
    </row>
    <row r="20" spans="1:42" s="94" customFormat="1" ht="20.100000000000001" customHeight="1" x14ac:dyDescent="0.25">
      <c r="A20" s="432"/>
      <c r="B20" s="432"/>
      <c r="C20" s="432"/>
      <c r="D20" s="432"/>
      <c r="E20" s="90" t="s">
        <v>32</v>
      </c>
      <c r="F20" s="347" t="s">
        <v>19</v>
      </c>
      <c r="G20" s="347" t="s">
        <v>19</v>
      </c>
      <c r="H20" s="347" t="s">
        <v>39</v>
      </c>
      <c r="I20" s="353" t="s">
        <v>285</v>
      </c>
      <c r="J20" s="353" t="s">
        <v>285</v>
      </c>
      <c r="K20" s="353" t="s">
        <v>285</v>
      </c>
      <c r="L20" s="353" t="s">
        <v>285</v>
      </c>
      <c r="M20" s="353" t="s">
        <v>285</v>
      </c>
      <c r="N20" s="102"/>
      <c r="O20" s="102"/>
      <c r="P20" s="102"/>
      <c r="Q20" s="102"/>
      <c r="R20" s="102"/>
      <c r="S20" s="102"/>
      <c r="T20" s="102"/>
      <c r="U20" s="102"/>
      <c r="V20" s="102"/>
      <c r="Z20" s="103"/>
      <c r="AP20" s="79"/>
    </row>
    <row r="21" spans="1:42" s="94" customFormat="1" ht="39.950000000000003" customHeight="1" x14ac:dyDescent="0.25">
      <c r="A21" s="436">
        <v>1</v>
      </c>
      <c r="B21" s="444" t="s">
        <v>71</v>
      </c>
      <c r="C21" s="444" t="s">
        <v>72</v>
      </c>
      <c r="D21" s="444" t="s">
        <v>593</v>
      </c>
      <c r="E21" s="114" t="s">
        <v>445</v>
      </c>
      <c r="F21" s="154" t="s">
        <v>24</v>
      </c>
      <c r="G21" s="155" t="s">
        <v>25</v>
      </c>
      <c r="H21" s="171">
        <v>3</v>
      </c>
      <c r="I21" s="171">
        <v>0</v>
      </c>
      <c r="J21" s="171">
        <v>0</v>
      </c>
      <c r="K21" s="326">
        <v>31523.26</v>
      </c>
      <c r="L21" s="342">
        <v>0</v>
      </c>
      <c r="M21" s="342">
        <v>0</v>
      </c>
      <c r="N21" s="102"/>
      <c r="O21" s="102"/>
      <c r="P21" s="102"/>
      <c r="Q21" s="102"/>
      <c r="R21" s="102"/>
      <c r="S21" s="102"/>
      <c r="T21" s="102"/>
      <c r="U21" s="102"/>
      <c r="V21" s="102"/>
      <c r="Z21" s="103"/>
      <c r="AP21" s="79"/>
    </row>
    <row r="22" spans="1:42" s="94" customFormat="1" ht="20.100000000000001" customHeight="1" x14ac:dyDescent="0.25">
      <c r="A22" s="431"/>
      <c r="B22" s="431"/>
      <c r="C22" s="431"/>
      <c r="D22" s="431"/>
      <c r="E22" s="90" t="s">
        <v>246</v>
      </c>
      <c r="F22" s="353" t="s">
        <v>285</v>
      </c>
      <c r="G22" s="353" t="s">
        <v>285</v>
      </c>
      <c r="H22" s="347" t="s">
        <v>56</v>
      </c>
      <c r="I22" s="353" t="s">
        <v>285</v>
      </c>
      <c r="J22" s="353" t="s">
        <v>285</v>
      </c>
      <c r="K22" s="353" t="s">
        <v>285</v>
      </c>
      <c r="L22" s="353" t="s">
        <v>285</v>
      </c>
      <c r="M22" s="353" t="s">
        <v>285</v>
      </c>
      <c r="N22" s="102"/>
      <c r="O22" s="102"/>
      <c r="P22" s="102"/>
      <c r="Q22" s="102"/>
      <c r="R22" s="102"/>
      <c r="S22" s="102"/>
      <c r="T22" s="102"/>
      <c r="U22" s="102"/>
      <c r="V22" s="102"/>
      <c r="Z22" s="103"/>
      <c r="AP22" s="79"/>
    </row>
    <row r="23" spans="1:42" s="94" customFormat="1" ht="20.100000000000001" customHeight="1" x14ac:dyDescent="0.25">
      <c r="A23" s="431"/>
      <c r="B23" s="431"/>
      <c r="C23" s="431"/>
      <c r="D23" s="431"/>
      <c r="E23" s="90" t="s">
        <v>247</v>
      </c>
      <c r="F23" s="353" t="s">
        <v>285</v>
      </c>
      <c r="G23" s="353" t="s">
        <v>285</v>
      </c>
      <c r="H23" s="347" t="s">
        <v>226</v>
      </c>
      <c r="I23" s="353" t="s">
        <v>285</v>
      </c>
      <c r="J23" s="353" t="s">
        <v>285</v>
      </c>
      <c r="K23" s="353" t="s">
        <v>285</v>
      </c>
      <c r="L23" s="353" t="s">
        <v>285</v>
      </c>
      <c r="M23" s="353" t="s">
        <v>285</v>
      </c>
      <c r="N23" s="102"/>
      <c r="O23" s="102"/>
      <c r="P23" s="102"/>
      <c r="Q23" s="102"/>
      <c r="R23" s="102"/>
      <c r="S23" s="102"/>
      <c r="T23" s="102"/>
      <c r="U23" s="102"/>
      <c r="V23" s="102"/>
      <c r="Z23" s="103"/>
      <c r="AP23" s="79"/>
    </row>
    <row r="24" spans="1:42" s="94" customFormat="1" ht="20.100000000000001" customHeight="1" x14ac:dyDescent="0.25">
      <c r="A24" s="432"/>
      <c r="B24" s="432"/>
      <c r="C24" s="432"/>
      <c r="D24" s="432"/>
      <c r="E24" s="90" t="s">
        <v>32</v>
      </c>
      <c r="F24" s="353" t="s">
        <v>285</v>
      </c>
      <c r="G24" s="353" t="s">
        <v>285</v>
      </c>
      <c r="H24" s="347" t="s">
        <v>39</v>
      </c>
      <c r="I24" s="353" t="s">
        <v>285</v>
      </c>
      <c r="J24" s="353" t="s">
        <v>285</v>
      </c>
      <c r="K24" s="353" t="s">
        <v>285</v>
      </c>
      <c r="L24" s="353" t="s">
        <v>285</v>
      </c>
      <c r="M24" s="353" t="s">
        <v>285</v>
      </c>
      <c r="N24" s="102"/>
      <c r="O24" s="102"/>
      <c r="P24" s="102"/>
      <c r="Q24" s="102"/>
      <c r="R24" s="102"/>
      <c r="S24" s="102"/>
      <c r="T24" s="102"/>
      <c r="U24" s="102"/>
      <c r="V24" s="102"/>
      <c r="Z24" s="103"/>
      <c r="AP24" s="79"/>
    </row>
    <row r="25" spans="1:42" s="94" customFormat="1" ht="39.950000000000003" customHeight="1" x14ac:dyDescent="0.25">
      <c r="A25" s="436">
        <v>1</v>
      </c>
      <c r="B25" s="444" t="s">
        <v>71</v>
      </c>
      <c r="C25" s="444" t="s">
        <v>72</v>
      </c>
      <c r="D25" s="444" t="s">
        <v>593</v>
      </c>
      <c r="E25" s="114" t="s">
        <v>446</v>
      </c>
      <c r="F25" s="154" t="s">
        <v>24</v>
      </c>
      <c r="G25" s="155" t="s">
        <v>25</v>
      </c>
      <c r="H25" s="171">
        <v>2</v>
      </c>
      <c r="I25" s="171">
        <v>0</v>
      </c>
      <c r="J25" s="171">
        <v>0</v>
      </c>
      <c r="K25" s="326">
        <v>30520.880000000001</v>
      </c>
      <c r="L25" s="342">
        <v>0</v>
      </c>
      <c r="M25" s="342">
        <v>0</v>
      </c>
      <c r="N25" s="102"/>
      <c r="O25" s="102"/>
      <c r="P25" s="102"/>
      <c r="Q25" s="102"/>
      <c r="R25" s="102"/>
      <c r="S25" s="102"/>
      <c r="T25" s="102"/>
      <c r="U25" s="102"/>
      <c r="V25" s="102"/>
      <c r="Z25" s="103"/>
      <c r="AP25" s="79"/>
    </row>
    <row r="26" spans="1:42" s="94" customFormat="1" ht="20.100000000000001" customHeight="1" x14ac:dyDescent="0.25">
      <c r="A26" s="431"/>
      <c r="B26" s="431"/>
      <c r="C26" s="431"/>
      <c r="D26" s="431"/>
      <c r="E26" s="90" t="s">
        <v>246</v>
      </c>
      <c r="F26" s="353" t="s">
        <v>285</v>
      </c>
      <c r="G26" s="353" t="s">
        <v>285</v>
      </c>
      <c r="H26" s="347" t="s">
        <v>38</v>
      </c>
      <c r="I26" s="353" t="s">
        <v>285</v>
      </c>
      <c r="J26" s="353" t="s">
        <v>285</v>
      </c>
      <c r="K26" s="353" t="s">
        <v>285</v>
      </c>
      <c r="L26" s="353" t="s">
        <v>285</v>
      </c>
      <c r="M26" s="353" t="s">
        <v>285</v>
      </c>
      <c r="N26" s="102"/>
      <c r="O26" s="102"/>
      <c r="P26" s="102"/>
      <c r="Q26" s="102"/>
      <c r="R26" s="102"/>
      <c r="S26" s="102"/>
      <c r="T26" s="102"/>
      <c r="U26" s="102"/>
      <c r="V26" s="102"/>
      <c r="Z26" s="103"/>
      <c r="AP26" s="79"/>
    </row>
    <row r="27" spans="1:42" s="94" customFormat="1" ht="20.100000000000001" customHeight="1" x14ac:dyDescent="0.25">
      <c r="A27" s="431"/>
      <c r="B27" s="431"/>
      <c r="C27" s="431"/>
      <c r="D27" s="431"/>
      <c r="E27" s="90" t="s">
        <v>247</v>
      </c>
      <c r="F27" s="353" t="s">
        <v>285</v>
      </c>
      <c r="G27" s="353" t="s">
        <v>285</v>
      </c>
      <c r="H27" s="347" t="s">
        <v>226</v>
      </c>
      <c r="I27" s="353" t="s">
        <v>285</v>
      </c>
      <c r="J27" s="353" t="s">
        <v>285</v>
      </c>
      <c r="K27" s="353" t="s">
        <v>285</v>
      </c>
      <c r="L27" s="353" t="s">
        <v>285</v>
      </c>
      <c r="M27" s="353" t="s">
        <v>285</v>
      </c>
      <c r="N27" s="102"/>
      <c r="O27" s="102"/>
      <c r="P27" s="102"/>
      <c r="Q27" s="102"/>
      <c r="R27" s="102"/>
      <c r="S27" s="102"/>
      <c r="T27" s="102"/>
      <c r="U27" s="102"/>
      <c r="V27" s="102"/>
      <c r="Z27" s="103"/>
      <c r="AP27" s="79"/>
    </row>
    <row r="28" spans="1:42" s="94" customFormat="1" ht="20.100000000000001" customHeight="1" x14ac:dyDescent="0.25">
      <c r="A28" s="432"/>
      <c r="B28" s="432"/>
      <c r="C28" s="432"/>
      <c r="D28" s="432"/>
      <c r="E28" s="90" t="s">
        <v>32</v>
      </c>
      <c r="F28" s="353" t="s">
        <v>285</v>
      </c>
      <c r="G28" s="353" t="s">
        <v>285</v>
      </c>
      <c r="H28" s="347" t="s">
        <v>39</v>
      </c>
      <c r="I28" s="353" t="s">
        <v>285</v>
      </c>
      <c r="J28" s="353" t="s">
        <v>285</v>
      </c>
      <c r="K28" s="353" t="s">
        <v>285</v>
      </c>
      <c r="L28" s="353" t="s">
        <v>285</v>
      </c>
      <c r="M28" s="353" t="s">
        <v>285</v>
      </c>
      <c r="N28" s="102"/>
      <c r="O28" s="102"/>
      <c r="P28" s="102"/>
      <c r="Q28" s="102"/>
      <c r="R28" s="102"/>
      <c r="S28" s="102"/>
      <c r="T28" s="102"/>
      <c r="U28" s="102"/>
      <c r="V28" s="102"/>
      <c r="Z28" s="103"/>
      <c r="AP28" s="79"/>
    </row>
    <row r="29" spans="1:42" s="94" customFormat="1" ht="39.950000000000003" customHeight="1" x14ac:dyDescent="0.25">
      <c r="A29" s="436">
        <v>1</v>
      </c>
      <c r="B29" s="444" t="s">
        <v>71</v>
      </c>
      <c r="C29" s="444" t="s">
        <v>72</v>
      </c>
      <c r="D29" s="444" t="s">
        <v>593</v>
      </c>
      <c r="E29" s="114" t="s">
        <v>447</v>
      </c>
      <c r="F29" s="154" t="s">
        <v>24</v>
      </c>
      <c r="G29" s="155" t="s">
        <v>25</v>
      </c>
      <c r="H29" s="171">
        <v>1</v>
      </c>
      <c r="I29" s="171">
        <v>0</v>
      </c>
      <c r="J29" s="171">
        <v>0</v>
      </c>
      <c r="K29" s="326">
        <v>1662.98</v>
      </c>
      <c r="L29" s="342">
        <v>0</v>
      </c>
      <c r="M29" s="342">
        <v>0</v>
      </c>
      <c r="N29" s="102"/>
      <c r="O29" s="102"/>
      <c r="P29" s="102"/>
      <c r="Q29" s="102"/>
      <c r="R29" s="102"/>
      <c r="S29" s="102"/>
      <c r="T29" s="102"/>
      <c r="U29" s="102"/>
      <c r="V29" s="102"/>
      <c r="Z29" s="103"/>
      <c r="AP29" s="79"/>
    </row>
    <row r="30" spans="1:42" s="94" customFormat="1" ht="20.100000000000001" customHeight="1" x14ac:dyDescent="0.25">
      <c r="A30" s="431"/>
      <c r="B30" s="431"/>
      <c r="C30" s="431"/>
      <c r="D30" s="431"/>
      <c r="E30" s="90" t="s">
        <v>246</v>
      </c>
      <c r="F30" s="353" t="s">
        <v>285</v>
      </c>
      <c r="G30" s="353" t="s">
        <v>285</v>
      </c>
      <c r="H30" s="347" t="s">
        <v>56</v>
      </c>
      <c r="I30" s="353" t="s">
        <v>285</v>
      </c>
      <c r="J30" s="353" t="s">
        <v>285</v>
      </c>
      <c r="K30" s="353" t="s">
        <v>285</v>
      </c>
      <c r="L30" s="353" t="s">
        <v>285</v>
      </c>
      <c r="M30" s="353" t="s">
        <v>285</v>
      </c>
      <c r="N30" s="102"/>
      <c r="O30" s="102"/>
      <c r="P30" s="102"/>
      <c r="Q30" s="102"/>
      <c r="R30" s="102"/>
      <c r="S30" s="102"/>
      <c r="T30" s="102"/>
      <c r="U30" s="102"/>
      <c r="V30" s="102"/>
      <c r="Z30" s="103"/>
      <c r="AP30" s="79"/>
    </row>
    <row r="31" spans="1:42" s="94" customFormat="1" ht="20.100000000000001" customHeight="1" x14ac:dyDescent="0.25">
      <c r="A31" s="431"/>
      <c r="B31" s="431"/>
      <c r="C31" s="431"/>
      <c r="D31" s="431"/>
      <c r="E31" s="90" t="s">
        <v>247</v>
      </c>
      <c r="F31" s="353" t="s">
        <v>285</v>
      </c>
      <c r="G31" s="353" t="s">
        <v>285</v>
      </c>
      <c r="H31" s="347" t="s">
        <v>226</v>
      </c>
      <c r="I31" s="353" t="s">
        <v>285</v>
      </c>
      <c r="J31" s="353" t="s">
        <v>285</v>
      </c>
      <c r="K31" s="353" t="s">
        <v>285</v>
      </c>
      <c r="L31" s="353" t="s">
        <v>285</v>
      </c>
      <c r="M31" s="353" t="s">
        <v>285</v>
      </c>
      <c r="N31" s="102"/>
      <c r="O31" s="102"/>
      <c r="P31" s="102"/>
      <c r="Q31" s="102"/>
      <c r="R31" s="102"/>
      <c r="S31" s="102"/>
      <c r="T31" s="102"/>
      <c r="U31" s="102"/>
      <c r="V31" s="102"/>
      <c r="Z31" s="103"/>
      <c r="AP31" s="79"/>
    </row>
    <row r="32" spans="1:42" s="94" customFormat="1" ht="20.100000000000001" customHeight="1" x14ac:dyDescent="0.25">
      <c r="A32" s="432"/>
      <c r="B32" s="432"/>
      <c r="C32" s="432"/>
      <c r="D32" s="432"/>
      <c r="E32" s="90" t="s">
        <v>32</v>
      </c>
      <c r="F32" s="353" t="s">
        <v>285</v>
      </c>
      <c r="G32" s="353" t="s">
        <v>285</v>
      </c>
      <c r="H32" s="347" t="s">
        <v>39</v>
      </c>
      <c r="I32" s="353" t="s">
        <v>285</v>
      </c>
      <c r="J32" s="353" t="s">
        <v>285</v>
      </c>
      <c r="K32" s="353" t="s">
        <v>285</v>
      </c>
      <c r="L32" s="353" t="s">
        <v>285</v>
      </c>
      <c r="M32" s="353" t="s">
        <v>285</v>
      </c>
      <c r="N32" s="102"/>
      <c r="O32" s="102"/>
      <c r="P32" s="102"/>
      <c r="Q32" s="102"/>
      <c r="R32" s="102"/>
      <c r="S32" s="102"/>
      <c r="T32" s="102"/>
      <c r="U32" s="102"/>
      <c r="V32" s="102"/>
      <c r="Z32" s="103"/>
      <c r="AP32" s="79"/>
    </row>
    <row r="33" spans="1:42" s="94" customFormat="1" ht="39.950000000000003" customHeight="1" x14ac:dyDescent="0.25">
      <c r="A33" s="436">
        <v>1</v>
      </c>
      <c r="B33" s="444" t="s">
        <v>71</v>
      </c>
      <c r="C33" s="444" t="s">
        <v>72</v>
      </c>
      <c r="D33" s="444" t="s">
        <v>593</v>
      </c>
      <c r="E33" s="114" t="s">
        <v>448</v>
      </c>
      <c r="F33" s="154" t="s">
        <v>24</v>
      </c>
      <c r="G33" s="155" t="s">
        <v>25</v>
      </c>
      <c r="H33" s="171">
        <v>1</v>
      </c>
      <c r="I33" s="171">
        <v>0</v>
      </c>
      <c r="J33" s="171">
        <v>0</v>
      </c>
      <c r="K33" s="326">
        <v>4504.46</v>
      </c>
      <c r="L33" s="342">
        <v>0</v>
      </c>
      <c r="M33" s="342">
        <v>0</v>
      </c>
      <c r="N33" s="102"/>
      <c r="O33" s="102"/>
      <c r="P33" s="102"/>
      <c r="Q33" s="102"/>
      <c r="R33" s="102"/>
      <c r="S33" s="102"/>
      <c r="T33" s="102"/>
      <c r="U33" s="102"/>
      <c r="V33" s="102"/>
      <c r="Z33" s="103"/>
      <c r="AP33" s="79"/>
    </row>
    <row r="34" spans="1:42" s="94" customFormat="1" ht="20.100000000000001" customHeight="1" x14ac:dyDescent="0.25">
      <c r="A34" s="431"/>
      <c r="B34" s="431"/>
      <c r="C34" s="431"/>
      <c r="D34" s="431"/>
      <c r="E34" s="90" t="s">
        <v>246</v>
      </c>
      <c r="F34" s="353" t="s">
        <v>285</v>
      </c>
      <c r="G34" s="353" t="s">
        <v>285</v>
      </c>
      <c r="H34" s="347" t="s">
        <v>56</v>
      </c>
      <c r="I34" s="353" t="s">
        <v>285</v>
      </c>
      <c r="J34" s="353" t="s">
        <v>285</v>
      </c>
      <c r="K34" s="353" t="s">
        <v>285</v>
      </c>
      <c r="L34" s="353" t="s">
        <v>285</v>
      </c>
      <c r="M34" s="353" t="s">
        <v>285</v>
      </c>
      <c r="N34" s="102"/>
      <c r="O34" s="102"/>
      <c r="P34" s="102"/>
      <c r="Q34" s="102"/>
      <c r="R34" s="102"/>
      <c r="S34" s="102"/>
      <c r="T34" s="102"/>
      <c r="U34" s="102"/>
      <c r="V34" s="102"/>
      <c r="Z34" s="103"/>
      <c r="AP34" s="79"/>
    </row>
    <row r="35" spans="1:42" s="94" customFormat="1" ht="20.100000000000001" customHeight="1" x14ac:dyDescent="0.25">
      <c r="A35" s="431"/>
      <c r="B35" s="431"/>
      <c r="C35" s="431"/>
      <c r="D35" s="431"/>
      <c r="E35" s="90" t="s">
        <v>247</v>
      </c>
      <c r="F35" s="353" t="s">
        <v>285</v>
      </c>
      <c r="G35" s="353" t="s">
        <v>285</v>
      </c>
      <c r="H35" s="347" t="s">
        <v>226</v>
      </c>
      <c r="I35" s="353" t="s">
        <v>285</v>
      </c>
      <c r="J35" s="353" t="s">
        <v>285</v>
      </c>
      <c r="K35" s="353" t="s">
        <v>285</v>
      </c>
      <c r="L35" s="353" t="s">
        <v>285</v>
      </c>
      <c r="M35" s="353" t="s">
        <v>285</v>
      </c>
      <c r="N35" s="102"/>
      <c r="O35" s="102"/>
      <c r="P35" s="102"/>
      <c r="Q35" s="102"/>
      <c r="R35" s="102"/>
      <c r="S35" s="102"/>
      <c r="T35" s="102"/>
      <c r="U35" s="102"/>
      <c r="V35" s="102"/>
      <c r="Z35" s="103"/>
      <c r="AP35" s="79"/>
    </row>
    <row r="36" spans="1:42" s="94" customFormat="1" ht="20.100000000000001" customHeight="1" x14ac:dyDescent="0.25">
      <c r="A36" s="432"/>
      <c r="B36" s="432"/>
      <c r="C36" s="432"/>
      <c r="D36" s="432"/>
      <c r="E36" s="90" t="s">
        <v>32</v>
      </c>
      <c r="F36" s="353" t="s">
        <v>285</v>
      </c>
      <c r="G36" s="353" t="s">
        <v>285</v>
      </c>
      <c r="H36" s="347" t="s">
        <v>39</v>
      </c>
      <c r="I36" s="353" t="s">
        <v>285</v>
      </c>
      <c r="J36" s="353" t="s">
        <v>285</v>
      </c>
      <c r="K36" s="353" t="s">
        <v>285</v>
      </c>
      <c r="L36" s="353" t="s">
        <v>285</v>
      </c>
      <c r="M36" s="353" t="s">
        <v>285</v>
      </c>
      <c r="N36" s="102"/>
      <c r="O36" s="102"/>
      <c r="P36" s="102"/>
      <c r="Q36" s="102"/>
      <c r="R36" s="102"/>
      <c r="S36" s="102"/>
      <c r="T36" s="102"/>
      <c r="U36" s="102"/>
      <c r="V36" s="102"/>
      <c r="Z36" s="103"/>
      <c r="AP36" s="79"/>
    </row>
    <row r="37" spans="1:42" s="94" customFormat="1" ht="39.950000000000003" customHeight="1" x14ac:dyDescent="0.25">
      <c r="A37" s="436">
        <v>1</v>
      </c>
      <c r="B37" s="444" t="s">
        <v>71</v>
      </c>
      <c r="C37" s="444" t="s">
        <v>72</v>
      </c>
      <c r="D37" s="444" t="s">
        <v>593</v>
      </c>
      <c r="E37" s="114" t="s">
        <v>449</v>
      </c>
      <c r="F37" s="154" t="s">
        <v>24</v>
      </c>
      <c r="G37" s="155" t="s">
        <v>25</v>
      </c>
      <c r="H37" s="171">
        <v>1</v>
      </c>
      <c r="I37" s="171">
        <v>0</v>
      </c>
      <c r="J37" s="171">
        <v>0</v>
      </c>
      <c r="K37" s="326">
        <v>2943.64</v>
      </c>
      <c r="L37" s="342">
        <v>0</v>
      </c>
      <c r="M37" s="342">
        <v>0</v>
      </c>
      <c r="N37" s="102"/>
      <c r="O37" s="102"/>
      <c r="P37" s="102"/>
      <c r="Q37" s="102"/>
      <c r="R37" s="102"/>
      <c r="S37" s="102"/>
      <c r="T37" s="102"/>
      <c r="U37" s="102"/>
      <c r="V37" s="102"/>
      <c r="Z37" s="103"/>
      <c r="AP37" s="79"/>
    </row>
    <row r="38" spans="1:42" s="94" customFormat="1" ht="20.100000000000001" customHeight="1" x14ac:dyDescent="0.25">
      <c r="A38" s="431"/>
      <c r="B38" s="431"/>
      <c r="C38" s="431"/>
      <c r="D38" s="431"/>
      <c r="E38" s="90" t="s">
        <v>246</v>
      </c>
      <c r="F38" s="353" t="s">
        <v>285</v>
      </c>
      <c r="G38" s="353" t="s">
        <v>285</v>
      </c>
      <c r="H38" s="347" t="s">
        <v>56</v>
      </c>
      <c r="I38" s="353" t="s">
        <v>285</v>
      </c>
      <c r="J38" s="353" t="s">
        <v>285</v>
      </c>
      <c r="K38" s="353" t="s">
        <v>285</v>
      </c>
      <c r="L38" s="353" t="s">
        <v>285</v>
      </c>
      <c r="M38" s="353" t="s">
        <v>285</v>
      </c>
      <c r="N38" s="102"/>
      <c r="O38" s="102"/>
      <c r="P38" s="102"/>
      <c r="Q38" s="102"/>
      <c r="R38" s="102"/>
      <c r="S38" s="102"/>
      <c r="T38" s="102"/>
      <c r="U38" s="102"/>
      <c r="V38" s="102"/>
      <c r="Z38" s="103"/>
      <c r="AP38" s="79"/>
    </row>
    <row r="39" spans="1:42" s="94" customFormat="1" ht="20.100000000000001" customHeight="1" x14ac:dyDescent="0.25">
      <c r="A39" s="431"/>
      <c r="B39" s="431"/>
      <c r="C39" s="431"/>
      <c r="D39" s="431"/>
      <c r="E39" s="90" t="s">
        <v>247</v>
      </c>
      <c r="F39" s="353" t="s">
        <v>285</v>
      </c>
      <c r="G39" s="353" t="s">
        <v>285</v>
      </c>
      <c r="H39" s="347" t="s">
        <v>226</v>
      </c>
      <c r="I39" s="353" t="s">
        <v>285</v>
      </c>
      <c r="J39" s="353" t="s">
        <v>285</v>
      </c>
      <c r="K39" s="353" t="s">
        <v>285</v>
      </c>
      <c r="L39" s="353" t="s">
        <v>285</v>
      </c>
      <c r="M39" s="353" t="s">
        <v>285</v>
      </c>
      <c r="N39" s="102"/>
      <c r="O39" s="102"/>
      <c r="P39" s="102"/>
      <c r="Q39" s="102"/>
      <c r="R39" s="102"/>
      <c r="S39" s="102"/>
      <c r="T39" s="102"/>
      <c r="U39" s="102"/>
      <c r="V39" s="102"/>
      <c r="Z39" s="103"/>
      <c r="AP39" s="79"/>
    </row>
    <row r="40" spans="1:42" s="94" customFormat="1" ht="20.100000000000001" customHeight="1" x14ac:dyDescent="0.25">
      <c r="A40" s="432"/>
      <c r="B40" s="432"/>
      <c r="C40" s="432"/>
      <c r="D40" s="432"/>
      <c r="E40" s="90" t="s">
        <v>32</v>
      </c>
      <c r="F40" s="353" t="s">
        <v>285</v>
      </c>
      <c r="G40" s="353" t="s">
        <v>285</v>
      </c>
      <c r="H40" s="347" t="s">
        <v>39</v>
      </c>
      <c r="I40" s="353" t="s">
        <v>285</v>
      </c>
      <c r="J40" s="353" t="s">
        <v>285</v>
      </c>
      <c r="K40" s="353" t="s">
        <v>285</v>
      </c>
      <c r="L40" s="353" t="s">
        <v>285</v>
      </c>
      <c r="M40" s="353" t="s">
        <v>285</v>
      </c>
      <c r="N40" s="102"/>
      <c r="O40" s="102"/>
      <c r="P40" s="102"/>
      <c r="Q40" s="102"/>
      <c r="R40" s="102"/>
      <c r="S40" s="102"/>
      <c r="T40" s="102"/>
      <c r="U40" s="102"/>
      <c r="V40" s="102"/>
      <c r="Z40" s="103"/>
      <c r="AP40" s="79"/>
    </row>
    <row r="41" spans="1:42" s="94" customFormat="1" ht="39.950000000000003" customHeight="1" x14ac:dyDescent="0.25">
      <c r="A41" s="436">
        <v>1</v>
      </c>
      <c r="B41" s="444" t="s">
        <v>71</v>
      </c>
      <c r="C41" s="444" t="s">
        <v>72</v>
      </c>
      <c r="D41" s="444" t="s">
        <v>593</v>
      </c>
      <c r="E41" s="114" t="s">
        <v>450</v>
      </c>
      <c r="F41" s="154" t="s">
        <v>24</v>
      </c>
      <c r="G41" s="155" t="s">
        <v>25</v>
      </c>
      <c r="H41" s="171">
        <v>1</v>
      </c>
      <c r="I41" s="171">
        <v>0</v>
      </c>
      <c r="J41" s="171">
        <v>0</v>
      </c>
      <c r="K41" s="326">
        <v>7616.83</v>
      </c>
      <c r="L41" s="342">
        <v>0</v>
      </c>
      <c r="M41" s="342">
        <v>0</v>
      </c>
      <c r="N41" s="102"/>
      <c r="O41" s="102"/>
      <c r="P41" s="102"/>
      <c r="Q41" s="102"/>
      <c r="R41" s="102"/>
      <c r="S41" s="102"/>
      <c r="T41" s="102"/>
      <c r="U41" s="102"/>
      <c r="V41" s="102"/>
      <c r="Z41" s="103"/>
      <c r="AP41" s="79"/>
    </row>
    <row r="42" spans="1:42" s="94" customFormat="1" ht="20.100000000000001" customHeight="1" x14ac:dyDescent="0.25">
      <c r="A42" s="431"/>
      <c r="B42" s="431"/>
      <c r="C42" s="431"/>
      <c r="D42" s="431"/>
      <c r="E42" s="90" t="s">
        <v>246</v>
      </c>
      <c r="F42" s="353" t="s">
        <v>285</v>
      </c>
      <c r="G42" s="353" t="s">
        <v>285</v>
      </c>
      <c r="H42" s="347" t="s">
        <v>56</v>
      </c>
      <c r="I42" s="353" t="s">
        <v>285</v>
      </c>
      <c r="J42" s="353" t="s">
        <v>285</v>
      </c>
      <c r="K42" s="353" t="s">
        <v>285</v>
      </c>
      <c r="L42" s="353" t="s">
        <v>285</v>
      </c>
      <c r="M42" s="353" t="s">
        <v>285</v>
      </c>
      <c r="N42" s="102"/>
      <c r="O42" s="102"/>
      <c r="P42" s="102"/>
      <c r="Q42" s="102"/>
      <c r="R42" s="102"/>
      <c r="S42" s="102"/>
      <c r="T42" s="102"/>
      <c r="U42" s="102"/>
      <c r="V42" s="102"/>
      <c r="Z42" s="103"/>
      <c r="AP42" s="79"/>
    </row>
    <row r="43" spans="1:42" s="94" customFormat="1" ht="20.100000000000001" customHeight="1" x14ac:dyDescent="0.25">
      <c r="A43" s="431"/>
      <c r="B43" s="431"/>
      <c r="C43" s="431"/>
      <c r="D43" s="431"/>
      <c r="E43" s="90" t="s">
        <v>247</v>
      </c>
      <c r="F43" s="353" t="s">
        <v>285</v>
      </c>
      <c r="G43" s="353" t="s">
        <v>285</v>
      </c>
      <c r="H43" s="347" t="s">
        <v>226</v>
      </c>
      <c r="I43" s="353" t="s">
        <v>285</v>
      </c>
      <c r="J43" s="353" t="s">
        <v>285</v>
      </c>
      <c r="K43" s="353" t="s">
        <v>285</v>
      </c>
      <c r="L43" s="353" t="s">
        <v>285</v>
      </c>
      <c r="M43" s="353" t="s">
        <v>285</v>
      </c>
      <c r="N43" s="102"/>
      <c r="O43" s="102"/>
      <c r="P43" s="102"/>
      <c r="Q43" s="102"/>
      <c r="R43" s="102"/>
      <c r="S43" s="102"/>
      <c r="T43" s="102"/>
      <c r="U43" s="102"/>
      <c r="V43" s="102"/>
      <c r="Z43" s="103"/>
      <c r="AP43" s="79"/>
    </row>
    <row r="44" spans="1:42" s="94" customFormat="1" ht="20.100000000000001" customHeight="1" x14ac:dyDescent="0.25">
      <c r="A44" s="432"/>
      <c r="B44" s="432"/>
      <c r="C44" s="432"/>
      <c r="D44" s="432"/>
      <c r="E44" s="90" t="s">
        <v>32</v>
      </c>
      <c r="F44" s="353" t="s">
        <v>285</v>
      </c>
      <c r="G44" s="353" t="s">
        <v>285</v>
      </c>
      <c r="H44" s="347" t="s">
        <v>39</v>
      </c>
      <c r="I44" s="353" t="s">
        <v>285</v>
      </c>
      <c r="J44" s="353" t="s">
        <v>285</v>
      </c>
      <c r="K44" s="353" t="s">
        <v>285</v>
      </c>
      <c r="L44" s="353" t="s">
        <v>285</v>
      </c>
      <c r="M44" s="353" t="s">
        <v>285</v>
      </c>
      <c r="N44" s="102"/>
      <c r="O44" s="102"/>
      <c r="P44" s="102"/>
      <c r="Q44" s="102"/>
      <c r="R44" s="102"/>
      <c r="S44" s="102"/>
      <c r="T44" s="102"/>
      <c r="U44" s="102"/>
      <c r="V44" s="102"/>
      <c r="Z44" s="103"/>
      <c r="AP44" s="79"/>
    </row>
    <row r="45" spans="1:42" s="94" customFormat="1" ht="39.950000000000003" customHeight="1" x14ac:dyDescent="0.25">
      <c r="A45" s="436">
        <v>1</v>
      </c>
      <c r="B45" s="444" t="s">
        <v>71</v>
      </c>
      <c r="C45" s="444" t="s">
        <v>72</v>
      </c>
      <c r="D45" s="444" t="s">
        <v>593</v>
      </c>
      <c r="E45" s="114" t="s">
        <v>451</v>
      </c>
      <c r="F45" s="154" t="s">
        <v>24</v>
      </c>
      <c r="G45" s="155" t="s">
        <v>25</v>
      </c>
      <c r="H45" s="171">
        <v>1</v>
      </c>
      <c r="I45" s="171">
        <v>0</v>
      </c>
      <c r="J45" s="171">
        <v>0</v>
      </c>
      <c r="K45" s="326">
        <v>5458.88</v>
      </c>
      <c r="L45" s="342">
        <v>0</v>
      </c>
      <c r="M45" s="342">
        <v>0</v>
      </c>
      <c r="N45" s="102"/>
      <c r="O45" s="102"/>
      <c r="P45" s="102"/>
      <c r="Q45" s="102"/>
      <c r="R45" s="102"/>
      <c r="S45" s="102"/>
      <c r="T45" s="102"/>
      <c r="U45" s="102"/>
      <c r="V45" s="102"/>
      <c r="Z45" s="103"/>
      <c r="AP45" s="79"/>
    </row>
    <row r="46" spans="1:42" s="94" customFormat="1" ht="20.100000000000001" customHeight="1" x14ac:dyDescent="0.25">
      <c r="A46" s="431"/>
      <c r="B46" s="431"/>
      <c r="C46" s="431"/>
      <c r="D46" s="431"/>
      <c r="E46" s="90" t="s">
        <v>246</v>
      </c>
      <c r="F46" s="353" t="s">
        <v>285</v>
      </c>
      <c r="G46" s="353" t="s">
        <v>285</v>
      </c>
      <c r="H46" s="347" t="s">
        <v>56</v>
      </c>
      <c r="I46" s="353" t="s">
        <v>285</v>
      </c>
      <c r="J46" s="353" t="s">
        <v>285</v>
      </c>
      <c r="K46" s="353" t="s">
        <v>285</v>
      </c>
      <c r="L46" s="353" t="s">
        <v>285</v>
      </c>
      <c r="M46" s="353" t="s">
        <v>285</v>
      </c>
      <c r="N46" s="102"/>
      <c r="O46" s="102"/>
      <c r="P46" s="102"/>
      <c r="Q46" s="102"/>
      <c r="R46" s="102"/>
      <c r="S46" s="102"/>
      <c r="T46" s="102"/>
      <c r="U46" s="102"/>
      <c r="V46" s="102"/>
      <c r="Z46" s="103"/>
      <c r="AP46" s="79"/>
    </row>
    <row r="47" spans="1:42" s="94" customFormat="1" ht="20.100000000000001" customHeight="1" x14ac:dyDescent="0.25">
      <c r="A47" s="431"/>
      <c r="B47" s="431"/>
      <c r="C47" s="431"/>
      <c r="D47" s="431"/>
      <c r="E47" s="90" t="s">
        <v>247</v>
      </c>
      <c r="F47" s="353" t="s">
        <v>285</v>
      </c>
      <c r="G47" s="353" t="s">
        <v>285</v>
      </c>
      <c r="H47" s="347" t="s">
        <v>226</v>
      </c>
      <c r="I47" s="353" t="s">
        <v>285</v>
      </c>
      <c r="J47" s="353" t="s">
        <v>285</v>
      </c>
      <c r="K47" s="353" t="s">
        <v>285</v>
      </c>
      <c r="L47" s="353" t="s">
        <v>285</v>
      </c>
      <c r="M47" s="353" t="s">
        <v>285</v>
      </c>
      <c r="N47" s="102"/>
      <c r="O47" s="102"/>
      <c r="P47" s="102"/>
      <c r="Q47" s="102"/>
      <c r="R47" s="102"/>
      <c r="S47" s="102"/>
      <c r="T47" s="102"/>
      <c r="U47" s="102"/>
      <c r="V47" s="102"/>
      <c r="Z47" s="103"/>
      <c r="AP47" s="79"/>
    </row>
    <row r="48" spans="1:42" s="94" customFormat="1" ht="20.100000000000001" customHeight="1" x14ac:dyDescent="0.25">
      <c r="A48" s="432"/>
      <c r="B48" s="432"/>
      <c r="C48" s="432"/>
      <c r="D48" s="432"/>
      <c r="E48" s="90" t="s">
        <v>32</v>
      </c>
      <c r="F48" s="353" t="s">
        <v>285</v>
      </c>
      <c r="G48" s="353" t="s">
        <v>285</v>
      </c>
      <c r="H48" s="347" t="s">
        <v>39</v>
      </c>
      <c r="I48" s="353" t="s">
        <v>285</v>
      </c>
      <c r="J48" s="353" t="s">
        <v>285</v>
      </c>
      <c r="K48" s="353" t="s">
        <v>285</v>
      </c>
      <c r="L48" s="353" t="s">
        <v>285</v>
      </c>
      <c r="M48" s="353" t="s">
        <v>285</v>
      </c>
      <c r="N48" s="102"/>
      <c r="O48" s="102"/>
      <c r="P48" s="102"/>
      <c r="Q48" s="102"/>
      <c r="R48" s="102"/>
      <c r="S48" s="102"/>
      <c r="T48" s="102"/>
      <c r="U48" s="102"/>
      <c r="V48" s="102"/>
      <c r="Z48" s="103"/>
      <c r="AP48" s="79"/>
    </row>
    <row r="49" spans="1:42" s="94" customFormat="1" ht="39.950000000000003" customHeight="1" x14ac:dyDescent="0.25">
      <c r="A49" s="436">
        <v>1</v>
      </c>
      <c r="B49" s="444" t="s">
        <v>71</v>
      </c>
      <c r="C49" s="444" t="s">
        <v>72</v>
      </c>
      <c r="D49" s="444" t="s">
        <v>593</v>
      </c>
      <c r="E49" s="114" t="s">
        <v>452</v>
      </c>
      <c r="F49" s="154" t="s">
        <v>24</v>
      </c>
      <c r="G49" s="155" t="s">
        <v>25</v>
      </c>
      <c r="H49" s="171">
        <v>1</v>
      </c>
      <c r="I49" s="171">
        <v>0</v>
      </c>
      <c r="J49" s="171">
        <v>0</v>
      </c>
      <c r="K49" s="326">
        <v>4646.9799999999996</v>
      </c>
      <c r="L49" s="342">
        <v>0</v>
      </c>
      <c r="M49" s="342">
        <v>0</v>
      </c>
      <c r="N49" s="102"/>
      <c r="O49" s="102"/>
      <c r="P49" s="102"/>
      <c r="Q49" s="102"/>
      <c r="R49" s="102"/>
      <c r="S49" s="102"/>
      <c r="T49" s="102"/>
      <c r="U49" s="102"/>
      <c r="V49" s="102"/>
      <c r="Z49" s="103"/>
      <c r="AP49" s="79"/>
    </row>
    <row r="50" spans="1:42" s="94" customFormat="1" ht="21.75" customHeight="1" x14ac:dyDescent="0.25">
      <c r="A50" s="431"/>
      <c r="B50" s="431"/>
      <c r="C50" s="431"/>
      <c r="D50" s="431"/>
      <c r="E50" s="90" t="s">
        <v>246</v>
      </c>
      <c r="F50" s="353" t="s">
        <v>285</v>
      </c>
      <c r="G50" s="353" t="s">
        <v>285</v>
      </c>
      <c r="H50" s="347" t="s">
        <v>56</v>
      </c>
      <c r="I50" s="353" t="s">
        <v>285</v>
      </c>
      <c r="J50" s="353" t="s">
        <v>285</v>
      </c>
      <c r="K50" s="353" t="s">
        <v>285</v>
      </c>
      <c r="L50" s="353" t="s">
        <v>285</v>
      </c>
      <c r="M50" s="353" t="s">
        <v>285</v>
      </c>
      <c r="N50" s="102"/>
      <c r="O50" s="102"/>
      <c r="P50" s="102"/>
      <c r="Q50" s="102"/>
      <c r="R50" s="102"/>
      <c r="S50" s="102"/>
      <c r="T50" s="102"/>
      <c r="U50" s="102"/>
      <c r="V50" s="102"/>
      <c r="Z50" s="103"/>
      <c r="AP50" s="79"/>
    </row>
    <row r="51" spans="1:42" s="94" customFormat="1" ht="21.75" customHeight="1" x14ac:dyDescent="0.25">
      <c r="A51" s="431"/>
      <c r="B51" s="431"/>
      <c r="C51" s="431"/>
      <c r="D51" s="431"/>
      <c r="E51" s="90" t="s">
        <v>247</v>
      </c>
      <c r="F51" s="353" t="s">
        <v>285</v>
      </c>
      <c r="G51" s="353" t="s">
        <v>285</v>
      </c>
      <c r="H51" s="347" t="s">
        <v>226</v>
      </c>
      <c r="I51" s="353" t="s">
        <v>285</v>
      </c>
      <c r="J51" s="353" t="s">
        <v>285</v>
      </c>
      <c r="K51" s="353" t="s">
        <v>285</v>
      </c>
      <c r="L51" s="353" t="s">
        <v>285</v>
      </c>
      <c r="M51" s="353" t="s">
        <v>285</v>
      </c>
      <c r="N51" s="102"/>
      <c r="O51" s="102"/>
      <c r="P51" s="102"/>
      <c r="Q51" s="102"/>
      <c r="R51" s="102"/>
      <c r="S51" s="102"/>
      <c r="T51" s="102"/>
      <c r="U51" s="102"/>
      <c r="V51" s="102"/>
      <c r="Z51" s="103"/>
      <c r="AP51" s="79"/>
    </row>
    <row r="52" spans="1:42" s="94" customFormat="1" ht="21.75" customHeight="1" x14ac:dyDescent="0.25">
      <c r="A52" s="432"/>
      <c r="B52" s="432"/>
      <c r="C52" s="432"/>
      <c r="D52" s="432"/>
      <c r="E52" s="90" t="s">
        <v>32</v>
      </c>
      <c r="F52" s="353" t="s">
        <v>285</v>
      </c>
      <c r="G52" s="353" t="s">
        <v>285</v>
      </c>
      <c r="H52" s="347" t="s">
        <v>39</v>
      </c>
      <c r="I52" s="353" t="s">
        <v>285</v>
      </c>
      <c r="J52" s="353" t="s">
        <v>285</v>
      </c>
      <c r="K52" s="353" t="s">
        <v>285</v>
      </c>
      <c r="L52" s="353" t="s">
        <v>285</v>
      </c>
      <c r="M52" s="353" t="s">
        <v>285</v>
      </c>
      <c r="N52" s="102"/>
      <c r="O52" s="102"/>
      <c r="P52" s="102"/>
      <c r="Q52" s="102"/>
      <c r="R52" s="102"/>
      <c r="S52" s="102"/>
      <c r="T52" s="102"/>
      <c r="U52" s="102"/>
      <c r="V52" s="102"/>
      <c r="Z52" s="103"/>
      <c r="AP52" s="79"/>
    </row>
    <row r="53" spans="1:42" s="94" customFormat="1" ht="39.950000000000003" customHeight="1" x14ac:dyDescent="0.25">
      <c r="A53" s="436">
        <v>1</v>
      </c>
      <c r="B53" s="444" t="s">
        <v>71</v>
      </c>
      <c r="C53" s="444" t="s">
        <v>72</v>
      </c>
      <c r="D53" s="444" t="s">
        <v>593</v>
      </c>
      <c r="E53" s="114" t="s">
        <v>589</v>
      </c>
      <c r="F53" s="154" t="s">
        <v>24</v>
      </c>
      <c r="G53" s="155" t="s">
        <v>25</v>
      </c>
      <c r="H53" s="171">
        <v>1</v>
      </c>
      <c r="I53" s="171">
        <v>0</v>
      </c>
      <c r="J53" s="171">
        <v>0</v>
      </c>
      <c r="K53" s="326">
        <v>11983.74</v>
      </c>
      <c r="L53" s="342">
        <v>0</v>
      </c>
      <c r="M53" s="342">
        <v>0</v>
      </c>
      <c r="N53" s="102"/>
      <c r="O53" s="102"/>
      <c r="P53" s="102"/>
      <c r="Q53" s="102"/>
      <c r="R53" s="102"/>
      <c r="S53" s="102"/>
      <c r="T53" s="102"/>
      <c r="U53" s="102"/>
      <c r="V53" s="102"/>
      <c r="Z53" s="103"/>
      <c r="AP53" s="79"/>
    </row>
    <row r="54" spans="1:42" s="94" customFormat="1" ht="20.100000000000001" customHeight="1" x14ac:dyDescent="0.25">
      <c r="A54" s="431"/>
      <c r="B54" s="431"/>
      <c r="C54" s="431"/>
      <c r="D54" s="431"/>
      <c r="E54" s="90" t="s">
        <v>246</v>
      </c>
      <c r="F54" s="353" t="s">
        <v>285</v>
      </c>
      <c r="G54" s="353" t="s">
        <v>285</v>
      </c>
      <c r="H54" s="347" t="s">
        <v>228</v>
      </c>
      <c r="I54" s="353" t="s">
        <v>285</v>
      </c>
      <c r="J54" s="353" t="s">
        <v>285</v>
      </c>
      <c r="K54" s="353" t="s">
        <v>285</v>
      </c>
      <c r="L54" s="353" t="s">
        <v>285</v>
      </c>
      <c r="M54" s="353" t="s">
        <v>285</v>
      </c>
      <c r="N54" s="102"/>
      <c r="O54" s="102"/>
      <c r="P54" s="102"/>
      <c r="Q54" s="102"/>
      <c r="R54" s="102"/>
      <c r="S54" s="102"/>
      <c r="T54" s="102"/>
      <c r="U54" s="102"/>
      <c r="V54" s="102"/>
      <c r="Z54" s="103"/>
      <c r="AP54" s="79"/>
    </row>
    <row r="55" spans="1:42" s="94" customFormat="1" ht="20.100000000000001" customHeight="1" x14ac:dyDescent="0.25">
      <c r="A55" s="431"/>
      <c r="B55" s="431"/>
      <c r="C55" s="431"/>
      <c r="D55" s="431"/>
      <c r="E55" s="90" t="s">
        <v>247</v>
      </c>
      <c r="F55" s="353" t="s">
        <v>285</v>
      </c>
      <c r="G55" s="353" t="s">
        <v>285</v>
      </c>
      <c r="H55" s="347" t="s">
        <v>226</v>
      </c>
      <c r="I55" s="353" t="s">
        <v>285</v>
      </c>
      <c r="J55" s="353" t="s">
        <v>285</v>
      </c>
      <c r="K55" s="353" t="s">
        <v>285</v>
      </c>
      <c r="L55" s="353" t="s">
        <v>285</v>
      </c>
      <c r="M55" s="353" t="s">
        <v>285</v>
      </c>
      <c r="N55" s="102"/>
      <c r="O55" s="102"/>
      <c r="P55" s="102"/>
      <c r="Q55" s="102"/>
      <c r="R55" s="102"/>
      <c r="S55" s="102"/>
      <c r="T55" s="102"/>
      <c r="U55" s="102"/>
      <c r="V55" s="102"/>
      <c r="Z55" s="103"/>
      <c r="AP55" s="79"/>
    </row>
    <row r="56" spans="1:42" s="94" customFormat="1" ht="20.100000000000001" customHeight="1" x14ac:dyDescent="0.25">
      <c r="A56" s="432"/>
      <c r="B56" s="432"/>
      <c r="C56" s="432"/>
      <c r="D56" s="432"/>
      <c r="E56" s="90" t="s">
        <v>32</v>
      </c>
      <c r="F56" s="353" t="s">
        <v>285</v>
      </c>
      <c r="G56" s="353" t="s">
        <v>285</v>
      </c>
      <c r="H56" s="347" t="s">
        <v>39</v>
      </c>
      <c r="I56" s="353" t="s">
        <v>285</v>
      </c>
      <c r="J56" s="353" t="s">
        <v>285</v>
      </c>
      <c r="K56" s="353" t="s">
        <v>285</v>
      </c>
      <c r="L56" s="353" t="s">
        <v>285</v>
      </c>
      <c r="M56" s="353" t="s">
        <v>285</v>
      </c>
      <c r="N56" s="102"/>
      <c r="O56" s="102"/>
      <c r="P56" s="102"/>
      <c r="Q56" s="102"/>
      <c r="R56" s="102"/>
      <c r="S56" s="102"/>
      <c r="T56" s="102"/>
      <c r="U56" s="102"/>
      <c r="V56" s="102"/>
      <c r="Z56" s="103"/>
      <c r="AP56" s="79"/>
    </row>
    <row r="57" spans="1:42" s="94" customFormat="1" ht="39.950000000000003" customHeight="1" x14ac:dyDescent="0.25">
      <c r="A57" s="436">
        <v>1</v>
      </c>
      <c r="B57" s="444" t="s">
        <v>71</v>
      </c>
      <c r="C57" s="444" t="s">
        <v>72</v>
      </c>
      <c r="D57" s="444" t="s">
        <v>593</v>
      </c>
      <c r="E57" s="114" t="s">
        <v>453</v>
      </c>
      <c r="F57" s="154" t="s">
        <v>24</v>
      </c>
      <c r="G57" s="155" t="s">
        <v>25</v>
      </c>
      <c r="H57" s="171">
        <v>1</v>
      </c>
      <c r="I57" s="171">
        <v>0</v>
      </c>
      <c r="J57" s="171">
        <v>0</v>
      </c>
      <c r="K57" s="326">
        <v>15501.03</v>
      </c>
      <c r="L57" s="342">
        <v>0</v>
      </c>
      <c r="M57" s="342">
        <v>0</v>
      </c>
      <c r="N57" s="102"/>
      <c r="O57" s="102"/>
      <c r="P57" s="102"/>
      <c r="Q57" s="102"/>
      <c r="R57" s="102"/>
      <c r="S57" s="102"/>
      <c r="T57" s="102"/>
      <c r="U57" s="102"/>
      <c r="V57" s="102"/>
      <c r="Z57" s="103"/>
      <c r="AP57" s="79"/>
    </row>
    <row r="58" spans="1:42" s="94" customFormat="1" ht="20.100000000000001" customHeight="1" x14ac:dyDescent="0.25">
      <c r="A58" s="431"/>
      <c r="B58" s="431"/>
      <c r="C58" s="431"/>
      <c r="D58" s="431"/>
      <c r="E58" s="90" t="s">
        <v>246</v>
      </c>
      <c r="F58" s="353" t="s">
        <v>285</v>
      </c>
      <c r="G58" s="353" t="s">
        <v>285</v>
      </c>
      <c r="H58" s="347" t="s">
        <v>227</v>
      </c>
      <c r="I58" s="353" t="s">
        <v>285</v>
      </c>
      <c r="J58" s="353" t="s">
        <v>285</v>
      </c>
      <c r="K58" s="353" t="s">
        <v>285</v>
      </c>
      <c r="L58" s="353" t="s">
        <v>285</v>
      </c>
      <c r="M58" s="353" t="s">
        <v>285</v>
      </c>
      <c r="N58" s="102"/>
      <c r="O58" s="102"/>
      <c r="P58" s="102"/>
      <c r="Q58" s="102"/>
      <c r="R58" s="102"/>
      <c r="S58" s="102"/>
      <c r="T58" s="102"/>
      <c r="U58" s="102"/>
      <c r="V58" s="102"/>
      <c r="Z58" s="103"/>
      <c r="AP58" s="79"/>
    </row>
    <row r="59" spans="1:42" s="94" customFormat="1" ht="20.100000000000001" customHeight="1" x14ac:dyDescent="0.25">
      <c r="A59" s="431"/>
      <c r="B59" s="431"/>
      <c r="C59" s="431"/>
      <c r="D59" s="431"/>
      <c r="E59" s="90" t="s">
        <v>247</v>
      </c>
      <c r="F59" s="353" t="s">
        <v>285</v>
      </c>
      <c r="G59" s="353" t="s">
        <v>285</v>
      </c>
      <c r="H59" s="347" t="s">
        <v>226</v>
      </c>
      <c r="I59" s="353" t="s">
        <v>285</v>
      </c>
      <c r="J59" s="353" t="s">
        <v>285</v>
      </c>
      <c r="K59" s="353" t="s">
        <v>285</v>
      </c>
      <c r="L59" s="353" t="s">
        <v>285</v>
      </c>
      <c r="M59" s="353" t="s">
        <v>285</v>
      </c>
      <c r="N59" s="102"/>
      <c r="O59" s="102"/>
      <c r="P59" s="102"/>
      <c r="Q59" s="102"/>
      <c r="R59" s="102"/>
      <c r="S59" s="102"/>
      <c r="T59" s="102"/>
      <c r="U59" s="102"/>
      <c r="V59" s="102"/>
      <c r="Z59" s="103"/>
      <c r="AP59" s="79"/>
    </row>
    <row r="60" spans="1:42" s="94" customFormat="1" ht="20.100000000000001" customHeight="1" x14ac:dyDescent="0.25">
      <c r="A60" s="432"/>
      <c r="B60" s="432"/>
      <c r="C60" s="432"/>
      <c r="D60" s="432"/>
      <c r="E60" s="90" t="s">
        <v>32</v>
      </c>
      <c r="F60" s="353" t="s">
        <v>285</v>
      </c>
      <c r="G60" s="353" t="s">
        <v>285</v>
      </c>
      <c r="H60" s="347" t="s">
        <v>39</v>
      </c>
      <c r="I60" s="353" t="s">
        <v>285</v>
      </c>
      <c r="J60" s="353" t="s">
        <v>285</v>
      </c>
      <c r="K60" s="353" t="s">
        <v>285</v>
      </c>
      <c r="L60" s="353" t="s">
        <v>285</v>
      </c>
      <c r="M60" s="353" t="s">
        <v>285</v>
      </c>
      <c r="N60" s="102"/>
      <c r="O60" s="102"/>
      <c r="P60" s="102"/>
      <c r="Q60" s="102"/>
      <c r="R60" s="102"/>
      <c r="S60" s="102"/>
      <c r="T60" s="102"/>
      <c r="U60" s="102"/>
      <c r="V60" s="102"/>
      <c r="Z60" s="103"/>
      <c r="AP60" s="79"/>
    </row>
    <row r="61" spans="1:42" s="94" customFormat="1" ht="39.950000000000003" customHeight="1" x14ac:dyDescent="0.25">
      <c r="A61" s="436">
        <v>1</v>
      </c>
      <c r="B61" s="444" t="s">
        <v>71</v>
      </c>
      <c r="C61" s="444" t="s">
        <v>72</v>
      </c>
      <c r="D61" s="444" t="s">
        <v>593</v>
      </c>
      <c r="E61" s="114" t="s">
        <v>454</v>
      </c>
      <c r="F61" s="154" t="s">
        <v>24</v>
      </c>
      <c r="G61" s="155" t="s">
        <v>25</v>
      </c>
      <c r="H61" s="171">
        <v>1</v>
      </c>
      <c r="I61" s="171">
        <v>0</v>
      </c>
      <c r="J61" s="171">
        <v>0</v>
      </c>
      <c r="K61" s="326">
        <v>8632.3700000000008</v>
      </c>
      <c r="L61" s="342">
        <v>0</v>
      </c>
      <c r="M61" s="342">
        <v>0</v>
      </c>
      <c r="N61" s="102"/>
      <c r="O61" s="102"/>
      <c r="P61" s="102"/>
      <c r="Q61" s="102"/>
      <c r="R61" s="102"/>
      <c r="S61" s="102"/>
      <c r="T61" s="102"/>
      <c r="U61" s="102"/>
      <c r="V61" s="102"/>
      <c r="Z61" s="103"/>
      <c r="AP61" s="79"/>
    </row>
    <row r="62" spans="1:42" s="94" customFormat="1" ht="20.100000000000001" customHeight="1" x14ac:dyDescent="0.25">
      <c r="A62" s="431"/>
      <c r="B62" s="431"/>
      <c r="C62" s="431"/>
      <c r="D62" s="431"/>
      <c r="E62" s="90" t="s">
        <v>246</v>
      </c>
      <c r="F62" s="353" t="s">
        <v>285</v>
      </c>
      <c r="G62" s="353" t="s">
        <v>285</v>
      </c>
      <c r="H62" s="347" t="s">
        <v>227</v>
      </c>
      <c r="I62" s="353" t="s">
        <v>285</v>
      </c>
      <c r="J62" s="353" t="s">
        <v>285</v>
      </c>
      <c r="K62" s="353" t="s">
        <v>285</v>
      </c>
      <c r="L62" s="353" t="s">
        <v>285</v>
      </c>
      <c r="M62" s="353" t="s">
        <v>285</v>
      </c>
      <c r="N62" s="102"/>
      <c r="O62" s="102"/>
      <c r="P62" s="102"/>
      <c r="Q62" s="102"/>
      <c r="R62" s="102"/>
      <c r="S62" s="102"/>
      <c r="T62" s="102"/>
      <c r="U62" s="102"/>
      <c r="V62" s="102"/>
      <c r="Z62" s="103"/>
      <c r="AP62" s="79"/>
    </row>
    <row r="63" spans="1:42" s="94" customFormat="1" ht="20.100000000000001" customHeight="1" x14ac:dyDescent="0.25">
      <c r="A63" s="431"/>
      <c r="B63" s="431"/>
      <c r="C63" s="431"/>
      <c r="D63" s="431"/>
      <c r="E63" s="90" t="s">
        <v>247</v>
      </c>
      <c r="F63" s="353" t="s">
        <v>285</v>
      </c>
      <c r="G63" s="353" t="s">
        <v>285</v>
      </c>
      <c r="H63" s="347" t="s">
        <v>226</v>
      </c>
      <c r="I63" s="353" t="s">
        <v>285</v>
      </c>
      <c r="J63" s="353" t="s">
        <v>285</v>
      </c>
      <c r="K63" s="353" t="s">
        <v>285</v>
      </c>
      <c r="L63" s="353" t="s">
        <v>285</v>
      </c>
      <c r="M63" s="353" t="s">
        <v>285</v>
      </c>
      <c r="N63" s="102"/>
      <c r="O63" s="102"/>
      <c r="P63" s="102"/>
      <c r="Q63" s="102"/>
      <c r="R63" s="102"/>
      <c r="S63" s="102"/>
      <c r="T63" s="102"/>
      <c r="U63" s="102"/>
      <c r="V63" s="102"/>
      <c r="Z63" s="103"/>
      <c r="AP63" s="79"/>
    </row>
    <row r="64" spans="1:42" s="94" customFormat="1" ht="20.100000000000001" customHeight="1" x14ac:dyDescent="0.25">
      <c r="A64" s="432"/>
      <c r="B64" s="432"/>
      <c r="C64" s="432"/>
      <c r="D64" s="432"/>
      <c r="E64" s="90" t="s">
        <v>32</v>
      </c>
      <c r="F64" s="353" t="s">
        <v>285</v>
      </c>
      <c r="G64" s="353" t="s">
        <v>285</v>
      </c>
      <c r="H64" s="347" t="s">
        <v>39</v>
      </c>
      <c r="I64" s="353" t="s">
        <v>285</v>
      </c>
      <c r="J64" s="353" t="s">
        <v>285</v>
      </c>
      <c r="K64" s="353" t="s">
        <v>285</v>
      </c>
      <c r="L64" s="353" t="s">
        <v>285</v>
      </c>
      <c r="M64" s="353" t="s">
        <v>285</v>
      </c>
      <c r="N64" s="102"/>
      <c r="O64" s="102"/>
      <c r="P64" s="102"/>
      <c r="Q64" s="102"/>
      <c r="R64" s="102"/>
      <c r="S64" s="102"/>
      <c r="T64" s="102"/>
      <c r="U64" s="102"/>
      <c r="V64" s="102"/>
      <c r="Z64" s="103"/>
      <c r="AP64" s="79"/>
    </row>
    <row r="65" spans="1:42" s="94" customFormat="1" ht="39.950000000000003" customHeight="1" x14ac:dyDescent="0.25">
      <c r="A65" s="436">
        <v>1</v>
      </c>
      <c r="B65" s="444" t="s">
        <v>71</v>
      </c>
      <c r="C65" s="444" t="s">
        <v>72</v>
      </c>
      <c r="D65" s="444" t="s">
        <v>593</v>
      </c>
      <c r="E65" s="114" t="s">
        <v>455</v>
      </c>
      <c r="F65" s="154" t="s">
        <v>24</v>
      </c>
      <c r="G65" s="155" t="s">
        <v>25</v>
      </c>
      <c r="H65" s="171">
        <v>1</v>
      </c>
      <c r="I65" s="171">
        <v>0</v>
      </c>
      <c r="J65" s="171">
        <v>0</v>
      </c>
      <c r="K65" s="326">
        <v>7592.76</v>
      </c>
      <c r="L65" s="342">
        <v>0</v>
      </c>
      <c r="M65" s="342">
        <v>0</v>
      </c>
      <c r="N65" s="102"/>
      <c r="O65" s="102"/>
      <c r="P65" s="102"/>
      <c r="Q65" s="102"/>
      <c r="R65" s="102"/>
      <c r="S65" s="102"/>
      <c r="T65" s="102"/>
      <c r="U65" s="102"/>
      <c r="V65" s="102"/>
      <c r="Z65" s="103"/>
      <c r="AP65" s="79"/>
    </row>
    <row r="66" spans="1:42" s="94" customFormat="1" ht="20.100000000000001" customHeight="1" x14ac:dyDescent="0.25">
      <c r="A66" s="431"/>
      <c r="B66" s="431"/>
      <c r="C66" s="431"/>
      <c r="D66" s="431"/>
      <c r="E66" s="90" t="s">
        <v>246</v>
      </c>
      <c r="F66" s="353" t="s">
        <v>285</v>
      </c>
      <c r="G66" s="353" t="s">
        <v>285</v>
      </c>
      <c r="H66" s="347" t="s">
        <v>227</v>
      </c>
      <c r="I66" s="353" t="s">
        <v>285</v>
      </c>
      <c r="J66" s="353" t="s">
        <v>285</v>
      </c>
      <c r="K66" s="353" t="s">
        <v>285</v>
      </c>
      <c r="L66" s="353" t="s">
        <v>285</v>
      </c>
      <c r="M66" s="353" t="s">
        <v>285</v>
      </c>
      <c r="N66" s="102"/>
      <c r="O66" s="102"/>
      <c r="P66" s="102"/>
      <c r="Q66" s="102"/>
      <c r="R66" s="102"/>
      <c r="S66" s="102"/>
      <c r="T66" s="102"/>
      <c r="U66" s="102"/>
      <c r="V66" s="102"/>
      <c r="Z66" s="103"/>
      <c r="AP66" s="79"/>
    </row>
    <row r="67" spans="1:42" s="94" customFormat="1" ht="20.100000000000001" customHeight="1" x14ac:dyDescent="0.25">
      <c r="A67" s="431"/>
      <c r="B67" s="431"/>
      <c r="C67" s="431"/>
      <c r="D67" s="431"/>
      <c r="E67" s="90" t="s">
        <v>247</v>
      </c>
      <c r="F67" s="353" t="s">
        <v>285</v>
      </c>
      <c r="G67" s="353" t="s">
        <v>285</v>
      </c>
      <c r="H67" s="347" t="s">
        <v>226</v>
      </c>
      <c r="I67" s="353" t="s">
        <v>285</v>
      </c>
      <c r="J67" s="353" t="s">
        <v>285</v>
      </c>
      <c r="K67" s="353" t="s">
        <v>285</v>
      </c>
      <c r="L67" s="353" t="s">
        <v>285</v>
      </c>
      <c r="M67" s="353" t="s">
        <v>285</v>
      </c>
      <c r="N67" s="102"/>
      <c r="O67" s="102"/>
      <c r="P67" s="102"/>
      <c r="Q67" s="102"/>
      <c r="R67" s="102"/>
      <c r="S67" s="102"/>
      <c r="T67" s="102"/>
      <c r="U67" s="102"/>
      <c r="V67" s="102"/>
      <c r="Z67" s="103"/>
      <c r="AP67" s="79"/>
    </row>
    <row r="68" spans="1:42" s="94" customFormat="1" ht="20.100000000000001" customHeight="1" x14ac:dyDescent="0.25">
      <c r="A68" s="432"/>
      <c r="B68" s="432"/>
      <c r="C68" s="432"/>
      <c r="D68" s="432"/>
      <c r="E68" s="90" t="s">
        <v>32</v>
      </c>
      <c r="F68" s="353" t="s">
        <v>285</v>
      </c>
      <c r="G68" s="353" t="s">
        <v>285</v>
      </c>
      <c r="H68" s="347" t="s">
        <v>39</v>
      </c>
      <c r="I68" s="353" t="s">
        <v>285</v>
      </c>
      <c r="J68" s="353" t="s">
        <v>285</v>
      </c>
      <c r="K68" s="353" t="s">
        <v>285</v>
      </c>
      <c r="L68" s="353" t="s">
        <v>285</v>
      </c>
      <c r="M68" s="353" t="s">
        <v>285</v>
      </c>
      <c r="N68" s="102"/>
      <c r="O68" s="102"/>
      <c r="P68" s="102"/>
      <c r="Q68" s="102"/>
      <c r="R68" s="102"/>
      <c r="S68" s="102"/>
      <c r="T68" s="102"/>
      <c r="U68" s="102"/>
      <c r="V68" s="102"/>
      <c r="Z68" s="103"/>
      <c r="AP68" s="79"/>
    </row>
    <row r="69" spans="1:42" s="94" customFormat="1" ht="39.950000000000003" customHeight="1" x14ac:dyDescent="0.25">
      <c r="A69" s="464">
        <v>1</v>
      </c>
      <c r="B69" s="466" t="s">
        <v>71</v>
      </c>
      <c r="C69" s="466" t="s">
        <v>72</v>
      </c>
      <c r="D69" s="466" t="s">
        <v>593</v>
      </c>
      <c r="E69" s="114" t="s">
        <v>456</v>
      </c>
      <c r="F69" s="154" t="s">
        <v>24</v>
      </c>
      <c r="G69" s="155" t="s">
        <v>25</v>
      </c>
      <c r="H69" s="171">
        <v>1</v>
      </c>
      <c r="I69" s="171">
        <v>0</v>
      </c>
      <c r="J69" s="171">
        <v>0</v>
      </c>
      <c r="K69" s="402">
        <v>15897.93</v>
      </c>
      <c r="L69" s="342">
        <v>0</v>
      </c>
      <c r="M69" s="342">
        <v>0</v>
      </c>
      <c r="N69" s="102"/>
      <c r="O69" s="102"/>
      <c r="P69" s="102"/>
      <c r="Q69" s="102"/>
      <c r="R69" s="102"/>
      <c r="S69" s="102"/>
      <c r="T69" s="102"/>
      <c r="U69" s="102"/>
      <c r="V69" s="102"/>
      <c r="Z69" s="103"/>
      <c r="AP69" s="79"/>
    </row>
    <row r="70" spans="1:42" s="94" customFormat="1" ht="20.100000000000001" customHeight="1" x14ac:dyDescent="0.25">
      <c r="A70" s="461"/>
      <c r="B70" s="461"/>
      <c r="C70" s="461"/>
      <c r="D70" s="461"/>
      <c r="E70" s="90" t="s">
        <v>246</v>
      </c>
      <c r="F70" s="263" t="s">
        <v>285</v>
      </c>
      <c r="G70" s="263" t="s">
        <v>285</v>
      </c>
      <c r="H70" s="347" t="s">
        <v>227</v>
      </c>
      <c r="I70" s="263" t="s">
        <v>285</v>
      </c>
      <c r="J70" s="263" t="s">
        <v>285</v>
      </c>
      <c r="K70" s="263" t="s">
        <v>285</v>
      </c>
      <c r="L70" s="263" t="s">
        <v>285</v>
      </c>
      <c r="M70" s="263" t="s">
        <v>285</v>
      </c>
      <c r="N70" s="102"/>
      <c r="O70" s="102"/>
      <c r="P70" s="102"/>
      <c r="Q70" s="102"/>
      <c r="R70" s="102"/>
      <c r="S70" s="102"/>
      <c r="T70" s="102"/>
      <c r="U70" s="102"/>
      <c r="V70" s="102"/>
      <c r="Z70" s="103"/>
      <c r="AP70" s="79"/>
    </row>
    <row r="71" spans="1:42" s="94" customFormat="1" ht="20.100000000000001" customHeight="1" x14ac:dyDescent="0.25">
      <c r="A71" s="461"/>
      <c r="B71" s="461"/>
      <c r="C71" s="461"/>
      <c r="D71" s="461"/>
      <c r="E71" s="90" t="s">
        <v>247</v>
      </c>
      <c r="F71" s="263" t="s">
        <v>285</v>
      </c>
      <c r="G71" s="263" t="s">
        <v>285</v>
      </c>
      <c r="H71" s="347" t="s">
        <v>226</v>
      </c>
      <c r="I71" s="263" t="s">
        <v>285</v>
      </c>
      <c r="J71" s="263" t="s">
        <v>285</v>
      </c>
      <c r="K71" s="263" t="s">
        <v>285</v>
      </c>
      <c r="L71" s="263" t="s">
        <v>285</v>
      </c>
      <c r="M71" s="263" t="s">
        <v>285</v>
      </c>
      <c r="N71" s="102"/>
      <c r="O71" s="102"/>
      <c r="P71" s="102"/>
      <c r="Q71" s="102"/>
      <c r="R71" s="102"/>
      <c r="S71" s="102"/>
      <c r="T71" s="102"/>
      <c r="U71" s="102"/>
      <c r="V71" s="102"/>
      <c r="Z71" s="103"/>
      <c r="AP71" s="79"/>
    </row>
    <row r="72" spans="1:42" s="94" customFormat="1" ht="20.100000000000001" customHeight="1" x14ac:dyDescent="0.25">
      <c r="A72" s="462"/>
      <c r="B72" s="462"/>
      <c r="C72" s="462"/>
      <c r="D72" s="462"/>
      <c r="E72" s="90" t="s">
        <v>32</v>
      </c>
      <c r="F72" s="263" t="s">
        <v>285</v>
      </c>
      <c r="G72" s="263" t="s">
        <v>285</v>
      </c>
      <c r="H72" s="347" t="s">
        <v>39</v>
      </c>
      <c r="I72" s="263" t="s">
        <v>285</v>
      </c>
      <c r="J72" s="263" t="s">
        <v>285</v>
      </c>
      <c r="K72" s="263" t="s">
        <v>285</v>
      </c>
      <c r="L72" s="263" t="s">
        <v>285</v>
      </c>
      <c r="M72" s="263" t="s">
        <v>285</v>
      </c>
      <c r="N72" s="102"/>
      <c r="O72" s="102"/>
      <c r="P72" s="102"/>
      <c r="Q72" s="102"/>
      <c r="R72" s="102"/>
      <c r="S72" s="102"/>
      <c r="T72" s="102"/>
      <c r="U72" s="102"/>
      <c r="V72" s="102"/>
      <c r="Z72" s="103"/>
      <c r="AP72" s="79"/>
    </row>
    <row r="73" spans="1:42" s="94" customFormat="1" ht="39.950000000000003" customHeight="1" x14ac:dyDescent="0.25">
      <c r="A73" s="436">
        <v>1</v>
      </c>
      <c r="B73" s="444" t="s">
        <v>71</v>
      </c>
      <c r="C73" s="444" t="s">
        <v>72</v>
      </c>
      <c r="D73" s="444" t="s">
        <v>593</v>
      </c>
      <c r="E73" s="114" t="s">
        <v>457</v>
      </c>
      <c r="F73" s="154" t="s">
        <v>24</v>
      </c>
      <c r="G73" s="155" t="s">
        <v>25</v>
      </c>
      <c r="H73" s="171">
        <v>1</v>
      </c>
      <c r="I73" s="171">
        <v>0</v>
      </c>
      <c r="J73" s="171">
        <v>0</v>
      </c>
      <c r="K73" s="326">
        <v>7546.1</v>
      </c>
      <c r="L73" s="342">
        <v>0</v>
      </c>
      <c r="M73" s="342">
        <v>0</v>
      </c>
      <c r="N73" s="102"/>
      <c r="O73" s="102"/>
      <c r="P73" s="102"/>
      <c r="Q73" s="102"/>
      <c r="R73" s="102"/>
      <c r="S73" s="102"/>
      <c r="T73" s="102"/>
      <c r="U73" s="102"/>
      <c r="V73" s="102"/>
      <c r="Z73" s="103"/>
      <c r="AP73" s="79"/>
    </row>
    <row r="74" spans="1:42" s="94" customFormat="1" ht="20.100000000000001" customHeight="1" x14ac:dyDescent="0.25">
      <c r="A74" s="431"/>
      <c r="B74" s="431"/>
      <c r="C74" s="431"/>
      <c r="D74" s="431"/>
      <c r="E74" s="90" t="s">
        <v>246</v>
      </c>
      <c r="F74" s="353" t="s">
        <v>285</v>
      </c>
      <c r="G74" s="353" t="s">
        <v>285</v>
      </c>
      <c r="H74" s="347" t="s">
        <v>227</v>
      </c>
      <c r="I74" s="353" t="s">
        <v>285</v>
      </c>
      <c r="J74" s="353" t="s">
        <v>285</v>
      </c>
      <c r="K74" s="353" t="s">
        <v>285</v>
      </c>
      <c r="L74" s="353" t="s">
        <v>285</v>
      </c>
      <c r="M74" s="353" t="s">
        <v>285</v>
      </c>
      <c r="N74" s="102"/>
      <c r="O74" s="102"/>
      <c r="P74" s="102"/>
      <c r="Q74" s="102"/>
      <c r="R74" s="102"/>
      <c r="S74" s="102"/>
      <c r="T74" s="102"/>
      <c r="U74" s="102"/>
      <c r="V74" s="102"/>
      <c r="Z74" s="103"/>
      <c r="AP74" s="79"/>
    </row>
    <row r="75" spans="1:42" s="94" customFormat="1" ht="20.100000000000001" customHeight="1" x14ac:dyDescent="0.25">
      <c r="A75" s="431"/>
      <c r="B75" s="431"/>
      <c r="C75" s="431"/>
      <c r="D75" s="431"/>
      <c r="E75" s="90" t="s">
        <v>247</v>
      </c>
      <c r="F75" s="353" t="s">
        <v>285</v>
      </c>
      <c r="G75" s="353" t="s">
        <v>285</v>
      </c>
      <c r="H75" s="347" t="s">
        <v>226</v>
      </c>
      <c r="I75" s="353" t="s">
        <v>285</v>
      </c>
      <c r="J75" s="353" t="s">
        <v>285</v>
      </c>
      <c r="K75" s="353" t="s">
        <v>285</v>
      </c>
      <c r="L75" s="353" t="s">
        <v>285</v>
      </c>
      <c r="M75" s="353" t="s">
        <v>285</v>
      </c>
      <c r="N75" s="102"/>
      <c r="O75" s="102"/>
      <c r="P75" s="102"/>
      <c r="Q75" s="102"/>
      <c r="R75" s="102"/>
      <c r="S75" s="102"/>
      <c r="T75" s="102"/>
      <c r="U75" s="102"/>
      <c r="V75" s="102"/>
      <c r="Z75" s="103"/>
      <c r="AP75" s="79"/>
    </row>
    <row r="76" spans="1:42" s="94" customFormat="1" ht="20.100000000000001" customHeight="1" x14ac:dyDescent="0.25">
      <c r="A76" s="432"/>
      <c r="B76" s="432"/>
      <c r="C76" s="432"/>
      <c r="D76" s="432"/>
      <c r="E76" s="90" t="s">
        <v>32</v>
      </c>
      <c r="F76" s="353" t="s">
        <v>285</v>
      </c>
      <c r="G76" s="353" t="s">
        <v>285</v>
      </c>
      <c r="H76" s="347" t="s">
        <v>39</v>
      </c>
      <c r="I76" s="353" t="s">
        <v>285</v>
      </c>
      <c r="J76" s="353" t="s">
        <v>285</v>
      </c>
      <c r="K76" s="353" t="s">
        <v>285</v>
      </c>
      <c r="L76" s="353" t="s">
        <v>285</v>
      </c>
      <c r="M76" s="353" t="s">
        <v>285</v>
      </c>
      <c r="N76" s="102"/>
      <c r="O76" s="102"/>
      <c r="P76" s="102"/>
      <c r="Q76" s="102"/>
      <c r="R76" s="102"/>
      <c r="S76" s="102"/>
      <c r="T76" s="102"/>
      <c r="U76" s="102"/>
      <c r="V76" s="102"/>
      <c r="Z76" s="103"/>
      <c r="AP76" s="79"/>
    </row>
    <row r="77" spans="1:42" s="94" customFormat="1" ht="39.950000000000003" customHeight="1" x14ac:dyDescent="0.25">
      <c r="A77" s="436">
        <v>1</v>
      </c>
      <c r="B77" s="444" t="s">
        <v>71</v>
      </c>
      <c r="C77" s="444" t="s">
        <v>72</v>
      </c>
      <c r="D77" s="444" t="s">
        <v>593</v>
      </c>
      <c r="E77" s="114" t="s">
        <v>458</v>
      </c>
      <c r="F77" s="154" t="s">
        <v>24</v>
      </c>
      <c r="G77" s="155" t="s">
        <v>25</v>
      </c>
      <c r="H77" s="171">
        <v>1</v>
      </c>
      <c r="I77" s="171">
        <v>0</v>
      </c>
      <c r="J77" s="171">
        <v>0</v>
      </c>
      <c r="K77" s="326">
        <v>9066.6</v>
      </c>
      <c r="L77" s="342">
        <v>0</v>
      </c>
      <c r="M77" s="342">
        <v>0</v>
      </c>
      <c r="N77" s="102"/>
      <c r="O77" s="102"/>
      <c r="P77" s="102"/>
      <c r="Q77" s="102"/>
      <c r="R77" s="102"/>
      <c r="S77" s="102"/>
      <c r="T77" s="102"/>
      <c r="U77" s="102"/>
      <c r="V77" s="102"/>
      <c r="Z77" s="103"/>
      <c r="AP77" s="79"/>
    </row>
    <row r="78" spans="1:42" s="94" customFormat="1" ht="20.100000000000001" customHeight="1" x14ac:dyDescent="0.25">
      <c r="A78" s="431"/>
      <c r="B78" s="431"/>
      <c r="C78" s="431"/>
      <c r="D78" s="431"/>
      <c r="E78" s="90" t="s">
        <v>246</v>
      </c>
      <c r="F78" s="353" t="s">
        <v>285</v>
      </c>
      <c r="G78" s="353" t="s">
        <v>285</v>
      </c>
      <c r="H78" s="347" t="s">
        <v>227</v>
      </c>
      <c r="I78" s="353" t="s">
        <v>285</v>
      </c>
      <c r="J78" s="353" t="s">
        <v>285</v>
      </c>
      <c r="K78" s="353" t="s">
        <v>285</v>
      </c>
      <c r="L78" s="353" t="s">
        <v>285</v>
      </c>
      <c r="M78" s="353" t="s">
        <v>285</v>
      </c>
      <c r="N78" s="102"/>
      <c r="O78" s="102"/>
      <c r="P78" s="102"/>
      <c r="Q78" s="102"/>
      <c r="R78" s="102"/>
      <c r="S78" s="102"/>
      <c r="T78" s="102"/>
      <c r="U78" s="102"/>
      <c r="V78" s="102"/>
      <c r="Z78" s="103"/>
      <c r="AP78" s="79"/>
    </row>
    <row r="79" spans="1:42" s="94" customFormat="1" ht="20.100000000000001" customHeight="1" x14ac:dyDescent="0.25">
      <c r="A79" s="431"/>
      <c r="B79" s="431"/>
      <c r="C79" s="431"/>
      <c r="D79" s="431"/>
      <c r="E79" s="90" t="s">
        <v>247</v>
      </c>
      <c r="F79" s="353" t="s">
        <v>285</v>
      </c>
      <c r="G79" s="353" t="s">
        <v>285</v>
      </c>
      <c r="H79" s="347" t="s">
        <v>226</v>
      </c>
      <c r="I79" s="353" t="s">
        <v>285</v>
      </c>
      <c r="J79" s="353" t="s">
        <v>285</v>
      </c>
      <c r="K79" s="353" t="s">
        <v>285</v>
      </c>
      <c r="L79" s="353" t="s">
        <v>285</v>
      </c>
      <c r="M79" s="353" t="s">
        <v>285</v>
      </c>
      <c r="N79" s="102"/>
      <c r="O79" s="102"/>
      <c r="P79" s="102"/>
      <c r="Q79" s="102"/>
      <c r="R79" s="102"/>
      <c r="S79" s="102"/>
      <c r="T79" s="102"/>
      <c r="U79" s="102"/>
      <c r="V79" s="102"/>
      <c r="Z79" s="103"/>
      <c r="AP79" s="79"/>
    </row>
    <row r="80" spans="1:42" s="94" customFormat="1" ht="20.100000000000001" customHeight="1" x14ac:dyDescent="0.25">
      <c r="A80" s="432"/>
      <c r="B80" s="432"/>
      <c r="C80" s="432"/>
      <c r="D80" s="432"/>
      <c r="E80" s="90" t="s">
        <v>32</v>
      </c>
      <c r="F80" s="353" t="s">
        <v>285</v>
      </c>
      <c r="G80" s="353" t="s">
        <v>285</v>
      </c>
      <c r="H80" s="347" t="s">
        <v>39</v>
      </c>
      <c r="I80" s="353" t="s">
        <v>285</v>
      </c>
      <c r="J80" s="353" t="s">
        <v>285</v>
      </c>
      <c r="K80" s="353" t="s">
        <v>285</v>
      </c>
      <c r="L80" s="353" t="s">
        <v>285</v>
      </c>
      <c r="M80" s="353" t="s">
        <v>285</v>
      </c>
      <c r="N80" s="102"/>
      <c r="O80" s="102"/>
      <c r="P80" s="102"/>
      <c r="Q80" s="102"/>
      <c r="R80" s="102"/>
      <c r="S80" s="102"/>
      <c r="T80" s="102"/>
      <c r="U80" s="102"/>
      <c r="V80" s="102"/>
      <c r="Z80" s="103"/>
      <c r="AP80" s="79"/>
    </row>
    <row r="81" spans="1:42" s="94" customFormat="1" ht="30" customHeight="1" x14ac:dyDescent="0.25">
      <c r="A81" s="430">
        <v>1</v>
      </c>
      <c r="B81" s="430" t="s">
        <v>71</v>
      </c>
      <c r="C81" s="430" t="s">
        <v>72</v>
      </c>
      <c r="D81" s="430" t="s">
        <v>74</v>
      </c>
      <c r="E81" s="324" t="s">
        <v>392</v>
      </c>
      <c r="F81" s="154" t="s">
        <v>24</v>
      </c>
      <c r="G81" s="96" t="s">
        <v>25</v>
      </c>
      <c r="H81" s="171">
        <v>0</v>
      </c>
      <c r="I81" s="171">
        <v>8</v>
      </c>
      <c r="J81" s="171">
        <v>0</v>
      </c>
      <c r="K81" s="325">
        <v>0</v>
      </c>
      <c r="L81" s="325">
        <v>99100</v>
      </c>
      <c r="M81" s="325">
        <v>0</v>
      </c>
      <c r="N81" s="102"/>
      <c r="O81" s="102"/>
      <c r="P81" s="102"/>
      <c r="Q81" s="102"/>
      <c r="R81" s="102"/>
      <c r="S81" s="102"/>
      <c r="T81" s="102"/>
      <c r="U81" s="102"/>
      <c r="V81" s="102"/>
      <c r="Z81" s="103"/>
      <c r="AP81" s="79"/>
    </row>
    <row r="82" spans="1:42" s="343" customFormat="1" ht="30" customHeight="1" x14ac:dyDescent="0.25">
      <c r="A82" s="436"/>
      <c r="B82" s="436"/>
      <c r="C82" s="436"/>
      <c r="D82" s="436"/>
      <c r="E82" s="255" t="s">
        <v>391</v>
      </c>
      <c r="F82" s="353" t="s">
        <v>285</v>
      </c>
      <c r="G82" s="353" t="s">
        <v>285</v>
      </c>
      <c r="H82" s="347" t="s">
        <v>38</v>
      </c>
      <c r="I82" s="353" t="s">
        <v>285</v>
      </c>
      <c r="J82" s="353" t="s">
        <v>285</v>
      </c>
      <c r="K82" s="353" t="s">
        <v>285</v>
      </c>
      <c r="L82" s="353" t="s">
        <v>285</v>
      </c>
      <c r="M82" s="353" t="s">
        <v>285</v>
      </c>
      <c r="N82" s="13"/>
      <c r="O82" s="13"/>
      <c r="P82" s="13"/>
      <c r="Q82" s="13"/>
      <c r="R82" s="13"/>
      <c r="S82" s="13"/>
      <c r="T82" s="13"/>
      <c r="U82" s="13"/>
      <c r="V82" s="13"/>
      <c r="W82" s="77"/>
      <c r="AP82" s="3"/>
    </row>
    <row r="83" spans="1:42" s="343" customFormat="1" ht="20.100000000000001" customHeight="1" x14ac:dyDescent="0.25">
      <c r="A83" s="436"/>
      <c r="B83" s="436"/>
      <c r="C83" s="436"/>
      <c r="D83" s="436"/>
      <c r="E83" s="90" t="s">
        <v>246</v>
      </c>
      <c r="F83" s="353" t="s">
        <v>285</v>
      </c>
      <c r="G83" s="353" t="s">
        <v>285</v>
      </c>
      <c r="H83" s="347" t="s">
        <v>19</v>
      </c>
      <c r="I83" s="347" t="s">
        <v>56</v>
      </c>
      <c r="J83" s="353" t="s">
        <v>285</v>
      </c>
      <c r="K83" s="353" t="s">
        <v>285</v>
      </c>
      <c r="L83" s="353" t="s">
        <v>285</v>
      </c>
      <c r="M83" s="353" t="s">
        <v>285</v>
      </c>
      <c r="N83" s="13"/>
      <c r="O83" s="13"/>
      <c r="P83" s="13"/>
      <c r="Q83" s="13"/>
      <c r="R83" s="13"/>
      <c r="S83" s="13"/>
      <c r="T83" s="13"/>
      <c r="U83" s="13"/>
      <c r="V83" s="13"/>
      <c r="W83" s="77"/>
      <c r="AP83" s="3"/>
    </row>
    <row r="84" spans="1:42" s="343" customFormat="1" ht="20.100000000000001" customHeight="1" x14ac:dyDescent="0.25">
      <c r="A84" s="436"/>
      <c r="B84" s="436"/>
      <c r="C84" s="436"/>
      <c r="D84" s="436"/>
      <c r="E84" s="90" t="s">
        <v>247</v>
      </c>
      <c r="F84" s="353" t="s">
        <v>285</v>
      </c>
      <c r="G84" s="353" t="s">
        <v>285</v>
      </c>
      <c r="H84" s="347" t="s">
        <v>19</v>
      </c>
      <c r="I84" s="347" t="s">
        <v>226</v>
      </c>
      <c r="J84" s="353" t="s">
        <v>285</v>
      </c>
      <c r="K84" s="353" t="s">
        <v>285</v>
      </c>
      <c r="L84" s="353" t="s">
        <v>285</v>
      </c>
      <c r="M84" s="353" t="s">
        <v>285</v>
      </c>
      <c r="N84" s="13"/>
      <c r="O84" s="13"/>
      <c r="P84" s="13"/>
      <c r="Q84" s="13"/>
      <c r="R84" s="13"/>
      <c r="S84" s="13"/>
      <c r="T84" s="13"/>
      <c r="U84" s="13"/>
      <c r="V84" s="13"/>
      <c r="W84" s="77"/>
      <c r="AP84" s="3"/>
    </row>
    <row r="85" spans="1:42" s="343" customFormat="1" ht="20.100000000000001" customHeight="1" x14ac:dyDescent="0.25">
      <c r="A85" s="437"/>
      <c r="B85" s="437"/>
      <c r="C85" s="437"/>
      <c r="D85" s="437"/>
      <c r="E85" s="90" t="s">
        <v>32</v>
      </c>
      <c r="F85" s="353" t="s">
        <v>285</v>
      </c>
      <c r="G85" s="353" t="s">
        <v>285</v>
      </c>
      <c r="H85" s="347" t="s">
        <v>19</v>
      </c>
      <c r="I85" s="347" t="s">
        <v>39</v>
      </c>
      <c r="J85" s="349" t="s">
        <v>19</v>
      </c>
      <c r="K85" s="349" t="s">
        <v>19</v>
      </c>
      <c r="L85" s="349" t="s">
        <v>19</v>
      </c>
      <c r="M85" s="349" t="s">
        <v>19</v>
      </c>
      <c r="N85" s="13"/>
      <c r="O85" s="13"/>
      <c r="P85" s="13"/>
      <c r="Q85" s="13"/>
      <c r="R85" s="13"/>
      <c r="S85" s="13"/>
      <c r="T85" s="13"/>
      <c r="U85" s="13"/>
      <c r="V85" s="13"/>
      <c r="AP85" s="3"/>
    </row>
    <row r="86" spans="1:42" s="343" customFormat="1" ht="30" customHeight="1" x14ac:dyDescent="0.25">
      <c r="A86" s="430">
        <v>1</v>
      </c>
      <c r="B86" s="430" t="s">
        <v>71</v>
      </c>
      <c r="C86" s="430" t="s">
        <v>72</v>
      </c>
      <c r="D86" s="430" t="s">
        <v>74</v>
      </c>
      <c r="E86" s="324" t="s">
        <v>393</v>
      </c>
      <c r="F86" s="154" t="s">
        <v>24</v>
      </c>
      <c r="G86" s="96" t="s">
        <v>25</v>
      </c>
      <c r="H86" s="171">
        <v>0</v>
      </c>
      <c r="I86" s="171">
        <v>0</v>
      </c>
      <c r="J86" s="171">
        <v>7</v>
      </c>
      <c r="K86" s="325">
        <v>0</v>
      </c>
      <c r="L86" s="325">
        <v>0</v>
      </c>
      <c r="M86" s="325">
        <v>99100</v>
      </c>
      <c r="N86" s="13"/>
      <c r="O86" s="13"/>
      <c r="P86" s="13"/>
      <c r="Q86" s="13"/>
      <c r="R86" s="13"/>
      <c r="S86" s="13"/>
      <c r="T86" s="13"/>
      <c r="U86" s="13"/>
      <c r="V86" s="13"/>
      <c r="AP86" s="3"/>
    </row>
    <row r="87" spans="1:42" s="343" customFormat="1" ht="35.25" customHeight="1" x14ac:dyDescent="0.25">
      <c r="A87" s="436"/>
      <c r="B87" s="436"/>
      <c r="C87" s="436"/>
      <c r="D87" s="436"/>
      <c r="E87" s="255" t="s">
        <v>394</v>
      </c>
      <c r="F87" s="353" t="s">
        <v>285</v>
      </c>
      <c r="G87" s="353" t="s">
        <v>285</v>
      </c>
      <c r="H87" s="353" t="s">
        <v>285</v>
      </c>
      <c r="I87" s="347" t="s">
        <v>38</v>
      </c>
      <c r="J87" s="349" t="s">
        <v>19</v>
      </c>
      <c r="K87" s="353" t="s">
        <v>285</v>
      </c>
      <c r="L87" s="353" t="s">
        <v>285</v>
      </c>
      <c r="M87" s="353" t="s">
        <v>285</v>
      </c>
      <c r="N87" s="13"/>
      <c r="O87" s="13"/>
      <c r="P87" s="13"/>
      <c r="Q87" s="13"/>
      <c r="R87" s="13"/>
      <c r="S87" s="13"/>
      <c r="T87" s="13"/>
      <c r="U87" s="13"/>
      <c r="V87" s="13"/>
      <c r="AP87" s="3"/>
    </row>
    <row r="88" spans="1:42" s="343" customFormat="1" ht="20.100000000000001" customHeight="1" x14ac:dyDescent="0.25">
      <c r="A88" s="436"/>
      <c r="B88" s="436"/>
      <c r="C88" s="436"/>
      <c r="D88" s="436"/>
      <c r="E88" s="90" t="s">
        <v>246</v>
      </c>
      <c r="F88" s="353" t="s">
        <v>285</v>
      </c>
      <c r="G88" s="353" t="s">
        <v>285</v>
      </c>
      <c r="H88" s="353" t="s">
        <v>285</v>
      </c>
      <c r="I88" s="353" t="s">
        <v>285</v>
      </c>
      <c r="J88" s="349" t="s">
        <v>56</v>
      </c>
      <c r="K88" s="353" t="s">
        <v>285</v>
      </c>
      <c r="L88" s="353" t="s">
        <v>285</v>
      </c>
      <c r="M88" s="353" t="s">
        <v>285</v>
      </c>
      <c r="N88" s="13"/>
      <c r="O88" s="13"/>
      <c r="P88" s="13"/>
      <c r="Q88" s="13"/>
      <c r="R88" s="13"/>
      <c r="S88" s="13"/>
      <c r="T88" s="13"/>
      <c r="U88" s="13"/>
      <c r="V88" s="13"/>
      <c r="W88" s="77"/>
      <c r="AP88" s="3"/>
    </row>
    <row r="89" spans="1:42" s="343" customFormat="1" ht="20.100000000000001" customHeight="1" x14ac:dyDescent="0.25">
      <c r="A89" s="436"/>
      <c r="B89" s="436"/>
      <c r="C89" s="436"/>
      <c r="D89" s="436"/>
      <c r="E89" s="90" t="s">
        <v>247</v>
      </c>
      <c r="F89" s="353" t="s">
        <v>285</v>
      </c>
      <c r="G89" s="353" t="s">
        <v>285</v>
      </c>
      <c r="H89" s="353" t="s">
        <v>285</v>
      </c>
      <c r="I89" s="353" t="s">
        <v>285</v>
      </c>
      <c r="J89" s="349" t="s">
        <v>226</v>
      </c>
      <c r="K89" s="353" t="s">
        <v>285</v>
      </c>
      <c r="L89" s="353" t="s">
        <v>285</v>
      </c>
      <c r="M89" s="353" t="s">
        <v>285</v>
      </c>
      <c r="N89" s="13"/>
      <c r="O89" s="13"/>
      <c r="P89" s="13"/>
      <c r="Q89" s="13"/>
      <c r="R89" s="13"/>
      <c r="S89" s="13"/>
      <c r="T89" s="13"/>
      <c r="U89" s="13"/>
      <c r="V89" s="13"/>
      <c r="W89" s="77"/>
      <c r="AP89" s="3"/>
    </row>
    <row r="90" spans="1:42" s="343" customFormat="1" ht="20.100000000000001" customHeight="1" x14ac:dyDescent="0.25">
      <c r="A90" s="437"/>
      <c r="B90" s="437"/>
      <c r="C90" s="437"/>
      <c r="D90" s="437"/>
      <c r="E90" s="90" t="s">
        <v>32</v>
      </c>
      <c r="F90" s="353" t="s">
        <v>285</v>
      </c>
      <c r="G90" s="353" t="s">
        <v>285</v>
      </c>
      <c r="H90" s="353" t="s">
        <v>285</v>
      </c>
      <c r="I90" s="353" t="s">
        <v>285</v>
      </c>
      <c r="J90" s="349" t="s">
        <v>39</v>
      </c>
      <c r="K90" s="349" t="s">
        <v>19</v>
      </c>
      <c r="L90" s="349" t="s">
        <v>19</v>
      </c>
      <c r="M90" s="349" t="s">
        <v>19</v>
      </c>
      <c r="N90" s="13"/>
      <c r="O90" s="13"/>
      <c r="P90" s="13"/>
      <c r="Q90" s="13"/>
      <c r="R90" s="13"/>
      <c r="S90" s="13"/>
      <c r="T90" s="13"/>
      <c r="U90" s="13"/>
      <c r="V90" s="13"/>
      <c r="W90" s="77"/>
      <c r="AP90" s="3"/>
    </row>
    <row r="91" spans="1:42" s="343" customFormat="1" ht="75" customHeight="1" x14ac:dyDescent="0.25">
      <c r="A91" s="430">
        <v>1</v>
      </c>
      <c r="B91" s="433" t="s">
        <v>71</v>
      </c>
      <c r="C91" s="433" t="s">
        <v>72</v>
      </c>
      <c r="D91" s="433" t="s">
        <v>36</v>
      </c>
      <c r="E91" s="116" t="s">
        <v>243</v>
      </c>
      <c r="F91" s="96" t="s">
        <v>378</v>
      </c>
      <c r="G91" s="96" t="s">
        <v>25</v>
      </c>
      <c r="H91" s="95">
        <v>18</v>
      </c>
      <c r="I91" s="95">
        <v>10</v>
      </c>
      <c r="J91" s="95">
        <v>10</v>
      </c>
      <c r="K91" s="327">
        <v>1835.03</v>
      </c>
      <c r="L91" s="342">
        <v>1000</v>
      </c>
      <c r="M91" s="342">
        <v>1000</v>
      </c>
      <c r="N91" s="13"/>
      <c r="O91" s="13"/>
      <c r="P91" s="13"/>
      <c r="Q91" s="13"/>
      <c r="R91" s="13"/>
      <c r="S91" s="13"/>
      <c r="T91" s="13"/>
      <c r="U91" s="13"/>
      <c r="V91" s="13"/>
      <c r="W91" s="77"/>
      <c r="AP91" s="3"/>
    </row>
    <row r="92" spans="1:42" s="343" customFormat="1" ht="20.100000000000001" customHeight="1" x14ac:dyDescent="0.25">
      <c r="A92" s="431"/>
      <c r="B92" s="431"/>
      <c r="C92" s="431"/>
      <c r="D92" s="431"/>
      <c r="E92" s="90" t="s">
        <v>244</v>
      </c>
      <c r="F92" s="353" t="s">
        <v>285</v>
      </c>
      <c r="G92" s="353" t="s">
        <v>285</v>
      </c>
      <c r="H92" s="347" t="s">
        <v>69</v>
      </c>
      <c r="I92" s="347" t="s">
        <v>37</v>
      </c>
      <c r="J92" s="349" t="s">
        <v>37</v>
      </c>
      <c r="K92" s="353" t="s">
        <v>285</v>
      </c>
      <c r="L92" s="353" t="s">
        <v>285</v>
      </c>
      <c r="M92" s="353" t="s">
        <v>285</v>
      </c>
      <c r="N92" s="13"/>
      <c r="O92" s="13"/>
      <c r="P92" s="13"/>
      <c r="Q92" s="13"/>
      <c r="R92" s="13"/>
      <c r="S92" s="13"/>
      <c r="T92" s="13"/>
      <c r="U92" s="13"/>
      <c r="V92" s="13"/>
      <c r="W92" s="77"/>
      <c r="AP92" s="3"/>
    </row>
    <row r="93" spans="1:42" s="343" customFormat="1" ht="20.100000000000001" customHeight="1" x14ac:dyDescent="0.25">
      <c r="A93" s="431"/>
      <c r="B93" s="431"/>
      <c r="C93" s="431"/>
      <c r="D93" s="431"/>
      <c r="E93" s="90" t="s">
        <v>245</v>
      </c>
      <c r="F93" s="353" t="s">
        <v>285</v>
      </c>
      <c r="G93" s="353" t="s">
        <v>285</v>
      </c>
      <c r="H93" s="347" t="s">
        <v>38</v>
      </c>
      <c r="I93" s="347" t="s">
        <v>395</v>
      </c>
      <c r="J93" s="349" t="s">
        <v>395</v>
      </c>
      <c r="K93" s="353" t="s">
        <v>285</v>
      </c>
      <c r="L93" s="353" t="s">
        <v>285</v>
      </c>
      <c r="M93" s="353" t="s">
        <v>285</v>
      </c>
      <c r="N93" s="13"/>
      <c r="O93" s="13"/>
      <c r="P93" s="13"/>
      <c r="Q93" s="13"/>
      <c r="R93" s="13"/>
      <c r="S93" s="13"/>
      <c r="T93" s="13"/>
      <c r="U93" s="13"/>
      <c r="V93" s="13"/>
      <c r="W93" s="77"/>
      <c r="AP93" s="3"/>
    </row>
    <row r="94" spans="1:42" s="343" customFormat="1" ht="20.100000000000001" customHeight="1" x14ac:dyDescent="0.25">
      <c r="A94" s="432"/>
      <c r="B94" s="432"/>
      <c r="C94" s="432"/>
      <c r="D94" s="432"/>
      <c r="E94" s="90" t="s">
        <v>32</v>
      </c>
      <c r="F94" s="353" t="s">
        <v>285</v>
      </c>
      <c r="G94" s="353" t="s">
        <v>285</v>
      </c>
      <c r="H94" s="347" t="s">
        <v>228</v>
      </c>
      <c r="I94" s="347" t="s">
        <v>39</v>
      </c>
      <c r="J94" s="349" t="s">
        <v>39</v>
      </c>
      <c r="K94" s="353" t="s">
        <v>285</v>
      </c>
      <c r="L94" s="353" t="s">
        <v>285</v>
      </c>
      <c r="M94" s="353" t="s">
        <v>285</v>
      </c>
      <c r="N94" s="13"/>
      <c r="O94" s="13"/>
      <c r="P94" s="13"/>
      <c r="Q94" s="13"/>
      <c r="R94" s="13"/>
      <c r="S94" s="13"/>
      <c r="T94" s="13"/>
      <c r="U94" s="13"/>
      <c r="V94" s="13"/>
      <c r="W94" s="77"/>
      <c r="AP94" s="3"/>
    </row>
    <row r="95" spans="1:42" s="343" customFormat="1" ht="63" customHeight="1" x14ac:dyDescent="0.25">
      <c r="A95" s="430">
        <v>1</v>
      </c>
      <c r="B95" s="430" t="s">
        <v>71</v>
      </c>
      <c r="C95" s="430" t="s">
        <v>72</v>
      </c>
      <c r="D95" s="430" t="s">
        <v>74</v>
      </c>
      <c r="E95" s="116" t="s">
        <v>459</v>
      </c>
      <c r="F95" s="96" t="s">
        <v>460</v>
      </c>
      <c r="G95" s="96" t="s">
        <v>25</v>
      </c>
      <c r="H95" s="95">
        <v>16</v>
      </c>
      <c r="I95" s="95">
        <v>0</v>
      </c>
      <c r="J95" s="95">
        <v>0</v>
      </c>
      <c r="K95" s="325">
        <v>960.9</v>
      </c>
      <c r="L95" s="325">
        <v>960.9</v>
      </c>
      <c r="M95" s="325">
        <v>960.9</v>
      </c>
      <c r="N95" s="13"/>
      <c r="O95" s="13"/>
      <c r="P95" s="13"/>
      <c r="Q95" s="13"/>
      <c r="R95" s="13"/>
      <c r="S95" s="13"/>
      <c r="T95" s="13"/>
      <c r="U95" s="13"/>
      <c r="V95" s="13"/>
      <c r="W95" s="77"/>
      <c r="AP95" s="3"/>
    </row>
    <row r="96" spans="1:42" s="343" customFormat="1" ht="20.100000000000001" customHeight="1" x14ac:dyDescent="0.25">
      <c r="A96" s="436"/>
      <c r="B96" s="436"/>
      <c r="C96" s="436"/>
      <c r="D96" s="436"/>
      <c r="E96" s="90" t="s">
        <v>461</v>
      </c>
      <c r="F96" s="353" t="s">
        <v>285</v>
      </c>
      <c r="G96" s="353" t="s">
        <v>285</v>
      </c>
      <c r="H96" s="348" t="s">
        <v>227</v>
      </c>
      <c r="I96" s="353" t="s">
        <v>285</v>
      </c>
      <c r="J96" s="353" t="s">
        <v>285</v>
      </c>
      <c r="K96" s="353" t="s">
        <v>285</v>
      </c>
      <c r="L96" s="353" t="s">
        <v>285</v>
      </c>
      <c r="M96" s="353" t="s">
        <v>285</v>
      </c>
      <c r="N96" s="13"/>
      <c r="O96" s="13"/>
      <c r="P96" s="13"/>
      <c r="Q96" s="13"/>
      <c r="R96" s="13"/>
      <c r="S96" s="13"/>
      <c r="T96" s="13"/>
      <c r="U96" s="13"/>
      <c r="V96" s="13"/>
      <c r="W96" s="77"/>
      <c r="AP96" s="3"/>
    </row>
    <row r="97" spans="1:42" s="343" customFormat="1" ht="20.100000000000001" customHeight="1" x14ac:dyDescent="0.25">
      <c r="A97" s="437"/>
      <c r="B97" s="437"/>
      <c r="C97" s="437"/>
      <c r="D97" s="437"/>
      <c r="E97" s="90" t="s">
        <v>462</v>
      </c>
      <c r="F97" s="353" t="s">
        <v>285</v>
      </c>
      <c r="G97" s="353" t="s">
        <v>285</v>
      </c>
      <c r="H97" s="348" t="s">
        <v>39</v>
      </c>
      <c r="I97" s="353" t="s">
        <v>285</v>
      </c>
      <c r="J97" s="353" t="s">
        <v>285</v>
      </c>
      <c r="K97" s="353" t="s">
        <v>285</v>
      </c>
      <c r="L97" s="353" t="s">
        <v>285</v>
      </c>
      <c r="M97" s="353" t="s">
        <v>285</v>
      </c>
      <c r="N97" s="13"/>
      <c r="O97" s="13"/>
      <c r="P97" s="13"/>
      <c r="Q97" s="13"/>
      <c r="R97" s="13"/>
      <c r="S97" s="13"/>
      <c r="T97" s="13"/>
      <c r="U97" s="13"/>
      <c r="V97" s="13"/>
      <c r="W97" s="77"/>
      <c r="AP97" s="3"/>
    </row>
    <row r="98" spans="1:42" s="5" customFormat="1" ht="50.1" customHeight="1" x14ac:dyDescent="0.25">
      <c r="A98" s="134">
        <v>1</v>
      </c>
      <c r="B98" s="133" t="s">
        <v>71</v>
      </c>
      <c r="C98" s="133" t="s">
        <v>75</v>
      </c>
      <c r="D98" s="133" t="s">
        <v>36</v>
      </c>
      <c r="E98" s="140" t="s">
        <v>248</v>
      </c>
      <c r="F98" s="133" t="s">
        <v>357</v>
      </c>
      <c r="G98" s="133" t="s">
        <v>25</v>
      </c>
      <c r="H98" s="133" t="s">
        <v>590</v>
      </c>
      <c r="I98" s="134">
        <v>30</v>
      </c>
      <c r="J98" s="134">
        <v>18</v>
      </c>
      <c r="K98" s="135">
        <f>K99+K103</f>
        <v>6858.4400000000005</v>
      </c>
      <c r="L98" s="135">
        <v>16000</v>
      </c>
      <c r="M98" s="135">
        <v>10000</v>
      </c>
      <c r="N98" s="343"/>
      <c r="O98" s="343"/>
      <c r="P98" s="343"/>
      <c r="Q98" s="343"/>
      <c r="R98" s="343"/>
      <c r="S98" s="343"/>
      <c r="T98" s="343"/>
      <c r="U98" s="343"/>
      <c r="V98" s="343"/>
      <c r="W98" s="343"/>
      <c r="X98" s="343"/>
      <c r="Y98" s="343"/>
      <c r="Z98" s="343"/>
      <c r="AA98" s="343"/>
      <c r="AB98" s="343"/>
      <c r="AC98" s="343"/>
      <c r="AD98" s="343"/>
      <c r="AE98" s="343"/>
      <c r="AF98" s="343"/>
      <c r="AG98" s="343"/>
      <c r="AH98" s="343"/>
      <c r="AI98" s="343"/>
      <c r="AJ98" s="343"/>
      <c r="AK98" s="343"/>
      <c r="AL98" s="343"/>
      <c r="AM98" s="343"/>
      <c r="AN98" s="343"/>
      <c r="AO98" s="343"/>
      <c r="AP98" s="3"/>
    </row>
    <row r="99" spans="1:42" s="5" customFormat="1" ht="39.950000000000003" customHeight="1" x14ac:dyDescent="0.25">
      <c r="A99" s="514">
        <v>1</v>
      </c>
      <c r="B99" s="433" t="s">
        <v>71</v>
      </c>
      <c r="C99" s="433" t="s">
        <v>75</v>
      </c>
      <c r="D99" s="433" t="s">
        <v>36</v>
      </c>
      <c r="E99" s="116" t="s">
        <v>249</v>
      </c>
      <c r="F99" s="96" t="s">
        <v>357</v>
      </c>
      <c r="G99" s="96" t="s">
        <v>25</v>
      </c>
      <c r="H99" s="95">
        <v>9</v>
      </c>
      <c r="I99" s="95">
        <v>0</v>
      </c>
      <c r="J99" s="95">
        <v>0</v>
      </c>
      <c r="K99" s="327">
        <v>4673.6000000000004</v>
      </c>
      <c r="L99" s="342">
        <v>0</v>
      </c>
      <c r="M99" s="342">
        <v>0</v>
      </c>
      <c r="N99" s="343"/>
      <c r="O99" s="343"/>
      <c r="P99" s="343"/>
      <c r="Q99" s="343"/>
      <c r="R99" s="343"/>
      <c r="S99" s="343"/>
      <c r="T99" s="343"/>
      <c r="U99" s="343"/>
      <c r="V99" s="343"/>
      <c r="W99" s="343"/>
      <c r="X99" s="343"/>
      <c r="Y99" s="343"/>
      <c r="Z99" s="343"/>
      <c r="AA99" s="343"/>
      <c r="AB99" s="343"/>
      <c r="AC99" s="343"/>
      <c r="AD99" s="343"/>
      <c r="AE99" s="343"/>
      <c r="AF99" s="343"/>
      <c r="AG99" s="343"/>
      <c r="AH99" s="343"/>
      <c r="AI99" s="343"/>
      <c r="AJ99" s="343"/>
      <c r="AK99" s="343"/>
      <c r="AL99" s="343"/>
      <c r="AM99" s="343"/>
      <c r="AN99" s="343"/>
      <c r="AO99" s="343"/>
      <c r="AP99" s="3"/>
    </row>
    <row r="100" spans="1:42" s="5" customFormat="1" ht="35.25" customHeight="1" x14ac:dyDescent="0.25">
      <c r="A100" s="431"/>
      <c r="B100" s="431"/>
      <c r="C100" s="431"/>
      <c r="D100" s="431"/>
      <c r="E100" s="90" t="s">
        <v>270</v>
      </c>
      <c r="F100" s="353" t="s">
        <v>285</v>
      </c>
      <c r="G100" s="353" t="s">
        <v>285</v>
      </c>
      <c r="H100" s="347" t="s">
        <v>227</v>
      </c>
      <c r="I100" s="353" t="s">
        <v>285</v>
      </c>
      <c r="J100" s="353" t="s">
        <v>285</v>
      </c>
      <c r="K100" s="353" t="s">
        <v>285</v>
      </c>
      <c r="L100" s="353" t="s">
        <v>285</v>
      </c>
      <c r="M100" s="353" t="s">
        <v>285</v>
      </c>
      <c r="N100" s="343"/>
      <c r="O100" s="343"/>
      <c r="P100" s="343"/>
      <c r="Q100" s="343"/>
      <c r="R100" s="343"/>
      <c r="S100" s="343"/>
      <c r="T100" s="343"/>
      <c r="U100" s="343"/>
      <c r="V100" s="343"/>
      <c r="W100" s="343"/>
      <c r="X100" s="343"/>
      <c r="Y100" s="343"/>
      <c r="Z100" s="343"/>
      <c r="AA100" s="343"/>
      <c r="AB100" s="343"/>
      <c r="AC100" s="343"/>
      <c r="AD100" s="343"/>
      <c r="AE100" s="343"/>
      <c r="AF100" s="343"/>
      <c r="AG100" s="343"/>
      <c r="AH100" s="343"/>
      <c r="AI100" s="343"/>
      <c r="AJ100" s="343"/>
      <c r="AK100" s="343"/>
      <c r="AL100" s="343"/>
      <c r="AM100" s="343"/>
      <c r="AN100" s="343"/>
      <c r="AO100" s="343"/>
      <c r="AP100" s="3"/>
    </row>
    <row r="101" spans="1:42" s="5" customFormat="1" ht="37.5" customHeight="1" x14ac:dyDescent="0.25">
      <c r="A101" s="431"/>
      <c r="B101" s="431"/>
      <c r="C101" s="431"/>
      <c r="D101" s="431"/>
      <c r="E101" s="90" t="s">
        <v>250</v>
      </c>
      <c r="F101" s="353" t="s">
        <v>285</v>
      </c>
      <c r="G101" s="353" t="s">
        <v>285</v>
      </c>
      <c r="H101" s="347" t="s">
        <v>226</v>
      </c>
      <c r="I101" s="353" t="s">
        <v>285</v>
      </c>
      <c r="J101" s="353" t="s">
        <v>285</v>
      </c>
      <c r="K101" s="353" t="s">
        <v>285</v>
      </c>
      <c r="L101" s="353" t="s">
        <v>285</v>
      </c>
      <c r="M101" s="353" t="s">
        <v>285</v>
      </c>
      <c r="N101" s="343"/>
      <c r="O101" s="343"/>
      <c r="P101" s="343"/>
      <c r="Q101" s="343"/>
      <c r="R101" s="343"/>
      <c r="S101" s="343"/>
      <c r="T101" s="343"/>
      <c r="U101" s="343"/>
      <c r="V101" s="343"/>
      <c r="W101" s="343"/>
      <c r="X101" s="343"/>
      <c r="Y101" s="343"/>
      <c r="Z101" s="343"/>
      <c r="AA101" s="343"/>
      <c r="AB101" s="343"/>
      <c r="AC101" s="343"/>
      <c r="AD101" s="343"/>
      <c r="AE101" s="343"/>
      <c r="AF101" s="343"/>
      <c r="AG101" s="343"/>
      <c r="AH101" s="343"/>
      <c r="AI101" s="343"/>
      <c r="AJ101" s="343"/>
      <c r="AK101" s="343"/>
      <c r="AL101" s="343"/>
      <c r="AM101" s="343"/>
      <c r="AN101" s="343"/>
      <c r="AO101" s="343"/>
      <c r="AP101" s="3"/>
    </row>
    <row r="102" spans="1:42" s="5" customFormat="1" ht="30" customHeight="1" x14ac:dyDescent="0.25">
      <c r="A102" s="432"/>
      <c r="B102" s="432"/>
      <c r="C102" s="432"/>
      <c r="D102" s="432"/>
      <c r="E102" s="90" t="s">
        <v>251</v>
      </c>
      <c r="F102" s="353" t="s">
        <v>285</v>
      </c>
      <c r="G102" s="353" t="s">
        <v>285</v>
      </c>
      <c r="H102" s="347" t="s">
        <v>39</v>
      </c>
      <c r="I102" s="353" t="s">
        <v>285</v>
      </c>
      <c r="J102" s="353" t="s">
        <v>285</v>
      </c>
      <c r="K102" s="353" t="s">
        <v>285</v>
      </c>
      <c r="L102" s="353" t="s">
        <v>285</v>
      </c>
      <c r="M102" s="353" t="s">
        <v>285</v>
      </c>
      <c r="N102" s="343"/>
      <c r="O102" s="343"/>
      <c r="P102" s="343"/>
      <c r="Q102" s="343"/>
      <c r="R102" s="343"/>
      <c r="S102" s="343"/>
      <c r="T102" s="343"/>
      <c r="U102" s="343"/>
      <c r="V102" s="343"/>
      <c r="W102" s="343"/>
      <c r="X102" s="343"/>
      <c r="Y102" s="343"/>
      <c r="Z102" s="343"/>
      <c r="AA102" s="343"/>
      <c r="AB102" s="343"/>
      <c r="AC102" s="343"/>
      <c r="AD102" s="343"/>
      <c r="AE102" s="343"/>
      <c r="AF102" s="343"/>
      <c r="AG102" s="343"/>
      <c r="AH102" s="343"/>
      <c r="AI102" s="343"/>
      <c r="AJ102" s="343"/>
      <c r="AK102" s="343"/>
      <c r="AL102" s="343"/>
      <c r="AM102" s="343"/>
      <c r="AN102" s="343"/>
      <c r="AO102" s="343"/>
      <c r="AP102" s="3"/>
    </row>
    <row r="103" spans="1:42" s="5" customFormat="1" ht="39.950000000000003" customHeight="1" x14ac:dyDescent="0.25">
      <c r="A103" s="514">
        <v>1</v>
      </c>
      <c r="B103" s="433" t="s">
        <v>71</v>
      </c>
      <c r="C103" s="433" t="s">
        <v>75</v>
      </c>
      <c r="D103" s="433" t="s">
        <v>36</v>
      </c>
      <c r="E103" s="116" t="s">
        <v>463</v>
      </c>
      <c r="F103" s="96" t="s">
        <v>357</v>
      </c>
      <c r="G103" s="96" t="s">
        <v>25</v>
      </c>
      <c r="H103" s="95">
        <v>4</v>
      </c>
      <c r="I103" s="95">
        <v>0</v>
      </c>
      <c r="J103" s="95">
        <v>0</v>
      </c>
      <c r="K103" s="327">
        <v>2184.84</v>
      </c>
      <c r="L103" s="342">
        <v>0</v>
      </c>
      <c r="M103" s="342">
        <v>0</v>
      </c>
      <c r="N103" s="343"/>
      <c r="O103" s="343"/>
      <c r="P103" s="343"/>
      <c r="Q103" s="343"/>
      <c r="R103" s="343"/>
      <c r="S103" s="343"/>
      <c r="T103" s="343"/>
      <c r="U103" s="343"/>
      <c r="V103" s="343"/>
      <c r="W103" s="343"/>
      <c r="X103" s="343"/>
      <c r="Y103" s="343"/>
      <c r="Z103" s="343"/>
      <c r="AA103" s="343"/>
      <c r="AB103" s="343"/>
      <c r="AC103" s="343"/>
      <c r="AD103" s="343"/>
      <c r="AE103" s="343"/>
      <c r="AF103" s="343"/>
      <c r="AG103" s="343"/>
      <c r="AH103" s="343"/>
      <c r="AI103" s="343"/>
      <c r="AJ103" s="343"/>
      <c r="AK103" s="343"/>
      <c r="AL103" s="343"/>
      <c r="AM103" s="343"/>
      <c r="AN103" s="343"/>
      <c r="AO103" s="343"/>
      <c r="AP103" s="3"/>
    </row>
    <row r="104" spans="1:42" s="5" customFormat="1" ht="35.25" customHeight="1" x14ac:dyDescent="0.25">
      <c r="A104" s="431"/>
      <c r="B104" s="431"/>
      <c r="C104" s="431"/>
      <c r="D104" s="431"/>
      <c r="E104" s="90" t="s">
        <v>270</v>
      </c>
      <c r="F104" s="353" t="s">
        <v>285</v>
      </c>
      <c r="G104" s="353" t="s">
        <v>285</v>
      </c>
      <c r="H104" s="347" t="s">
        <v>38</v>
      </c>
      <c r="I104" s="353" t="s">
        <v>285</v>
      </c>
      <c r="J104" s="353" t="s">
        <v>285</v>
      </c>
      <c r="K104" s="353" t="s">
        <v>285</v>
      </c>
      <c r="L104" s="353" t="s">
        <v>285</v>
      </c>
      <c r="M104" s="353" t="s">
        <v>285</v>
      </c>
      <c r="N104" s="343"/>
      <c r="O104" s="343"/>
      <c r="P104" s="343"/>
      <c r="Q104" s="343"/>
      <c r="R104" s="343"/>
      <c r="S104" s="343"/>
      <c r="T104" s="343"/>
      <c r="U104" s="343"/>
      <c r="V104" s="343"/>
      <c r="W104" s="343"/>
      <c r="X104" s="343"/>
      <c r="Y104" s="343"/>
      <c r="Z104" s="343"/>
      <c r="AA104" s="343"/>
      <c r="AB104" s="343"/>
      <c r="AC104" s="343"/>
      <c r="AD104" s="343"/>
      <c r="AE104" s="343"/>
      <c r="AF104" s="343"/>
      <c r="AG104" s="343"/>
      <c r="AH104" s="343"/>
      <c r="AI104" s="343"/>
      <c r="AJ104" s="343"/>
      <c r="AK104" s="343"/>
      <c r="AL104" s="343"/>
      <c r="AM104" s="343"/>
      <c r="AN104" s="343"/>
      <c r="AO104" s="343"/>
      <c r="AP104" s="3"/>
    </row>
    <row r="105" spans="1:42" s="5" customFormat="1" ht="39.75" customHeight="1" x14ac:dyDescent="0.25">
      <c r="A105" s="431"/>
      <c r="B105" s="431"/>
      <c r="C105" s="431"/>
      <c r="D105" s="431"/>
      <c r="E105" s="90" t="s">
        <v>250</v>
      </c>
      <c r="F105" s="353" t="s">
        <v>285</v>
      </c>
      <c r="G105" s="353" t="s">
        <v>285</v>
      </c>
      <c r="H105" s="347" t="s">
        <v>226</v>
      </c>
      <c r="I105" s="353" t="s">
        <v>285</v>
      </c>
      <c r="J105" s="353" t="s">
        <v>285</v>
      </c>
      <c r="K105" s="353" t="s">
        <v>285</v>
      </c>
      <c r="L105" s="353" t="s">
        <v>285</v>
      </c>
      <c r="M105" s="353" t="s">
        <v>285</v>
      </c>
      <c r="N105" s="343"/>
      <c r="O105" s="343"/>
      <c r="P105" s="343"/>
      <c r="Q105" s="343"/>
      <c r="R105" s="343"/>
      <c r="S105" s="343"/>
      <c r="T105" s="343"/>
      <c r="U105" s="343"/>
      <c r="V105" s="343"/>
      <c r="W105" s="343"/>
      <c r="X105" s="343"/>
      <c r="Y105" s="343"/>
      <c r="Z105" s="343"/>
      <c r="AA105" s="343"/>
      <c r="AB105" s="343"/>
      <c r="AC105" s="343"/>
      <c r="AD105" s="343"/>
      <c r="AE105" s="343"/>
      <c r="AF105" s="343"/>
      <c r="AG105" s="343"/>
      <c r="AH105" s="343"/>
      <c r="AI105" s="343"/>
      <c r="AJ105" s="343"/>
      <c r="AK105" s="343"/>
      <c r="AL105" s="343"/>
      <c r="AM105" s="343"/>
      <c r="AN105" s="343"/>
      <c r="AO105" s="343"/>
      <c r="AP105" s="3"/>
    </row>
    <row r="106" spans="1:42" s="5" customFormat="1" ht="30" customHeight="1" x14ac:dyDescent="0.25">
      <c r="A106" s="432"/>
      <c r="B106" s="432"/>
      <c r="C106" s="432"/>
      <c r="D106" s="432"/>
      <c r="E106" s="90" t="s">
        <v>251</v>
      </c>
      <c r="F106" s="353" t="s">
        <v>285</v>
      </c>
      <c r="G106" s="353" t="s">
        <v>285</v>
      </c>
      <c r="H106" s="347" t="s">
        <v>39</v>
      </c>
      <c r="I106" s="353" t="s">
        <v>285</v>
      </c>
      <c r="J106" s="353" t="s">
        <v>285</v>
      </c>
      <c r="K106" s="353" t="s">
        <v>285</v>
      </c>
      <c r="L106" s="353" t="s">
        <v>285</v>
      </c>
      <c r="M106" s="353" t="s">
        <v>285</v>
      </c>
      <c r="N106" s="343"/>
      <c r="O106" s="343"/>
      <c r="P106" s="343"/>
      <c r="Q106" s="343"/>
      <c r="R106" s="343"/>
      <c r="S106" s="343"/>
      <c r="T106" s="343"/>
      <c r="U106" s="343"/>
      <c r="V106" s="343"/>
      <c r="W106" s="343"/>
      <c r="X106" s="343"/>
      <c r="Y106" s="343"/>
      <c r="Z106" s="343"/>
      <c r="AA106" s="343"/>
      <c r="AB106" s="343"/>
      <c r="AC106" s="343"/>
      <c r="AD106" s="343"/>
      <c r="AE106" s="343"/>
      <c r="AF106" s="343"/>
      <c r="AG106" s="343"/>
      <c r="AH106" s="343"/>
      <c r="AI106" s="343"/>
      <c r="AJ106" s="343"/>
      <c r="AK106" s="343"/>
      <c r="AL106" s="343"/>
      <c r="AM106" s="343"/>
      <c r="AN106" s="343"/>
      <c r="AO106" s="343"/>
      <c r="AP106" s="3"/>
    </row>
    <row r="107" spans="1:42" s="5" customFormat="1" ht="39.950000000000003" customHeight="1" x14ac:dyDescent="0.25">
      <c r="A107" s="514">
        <v>1</v>
      </c>
      <c r="B107" s="433" t="s">
        <v>71</v>
      </c>
      <c r="C107" s="433" t="s">
        <v>75</v>
      </c>
      <c r="D107" s="433" t="s">
        <v>36</v>
      </c>
      <c r="E107" s="116" t="s">
        <v>252</v>
      </c>
      <c r="F107" s="96" t="s">
        <v>357</v>
      </c>
      <c r="G107" s="96" t="s">
        <v>25</v>
      </c>
      <c r="H107" s="95">
        <v>0</v>
      </c>
      <c r="I107" s="95">
        <v>30</v>
      </c>
      <c r="J107" s="95">
        <v>0</v>
      </c>
      <c r="K107" s="327">
        <v>0</v>
      </c>
      <c r="L107" s="342">
        <v>16000</v>
      </c>
      <c r="M107" s="342">
        <v>0</v>
      </c>
      <c r="N107" s="343"/>
      <c r="O107" s="343"/>
      <c r="P107" s="343"/>
      <c r="Q107" s="343"/>
      <c r="R107" s="343"/>
      <c r="S107" s="343"/>
      <c r="T107" s="343"/>
      <c r="U107" s="343"/>
      <c r="V107" s="343"/>
      <c r="W107" s="343"/>
      <c r="X107" s="343"/>
      <c r="Y107" s="343"/>
      <c r="Z107" s="343"/>
      <c r="AA107" s="343"/>
      <c r="AB107" s="343"/>
      <c r="AC107" s="343"/>
      <c r="AD107" s="343"/>
      <c r="AE107" s="343"/>
      <c r="AF107" s="343"/>
      <c r="AG107" s="343"/>
      <c r="AH107" s="343"/>
      <c r="AI107" s="343"/>
      <c r="AJ107" s="343"/>
      <c r="AK107" s="343"/>
      <c r="AL107" s="343"/>
      <c r="AM107" s="343"/>
      <c r="AN107" s="343"/>
      <c r="AO107" s="343"/>
      <c r="AP107" s="3"/>
    </row>
    <row r="108" spans="1:42" s="5" customFormat="1" ht="39" customHeight="1" x14ac:dyDescent="0.25">
      <c r="A108" s="515"/>
      <c r="B108" s="444"/>
      <c r="C108" s="444"/>
      <c r="D108" s="444"/>
      <c r="E108" s="90" t="s">
        <v>270</v>
      </c>
      <c r="F108" s="353" t="s">
        <v>285</v>
      </c>
      <c r="G108" s="353" t="s">
        <v>285</v>
      </c>
      <c r="H108" s="353" t="s">
        <v>285</v>
      </c>
      <c r="I108" s="348" t="s">
        <v>56</v>
      </c>
      <c r="J108" s="353" t="s">
        <v>285</v>
      </c>
      <c r="K108" s="353" t="s">
        <v>285</v>
      </c>
      <c r="L108" s="353" t="s">
        <v>285</v>
      </c>
      <c r="M108" s="353" t="s">
        <v>285</v>
      </c>
      <c r="N108" s="343"/>
      <c r="O108" s="343"/>
      <c r="P108" s="343"/>
      <c r="Q108" s="343"/>
      <c r="R108" s="343"/>
      <c r="S108" s="343"/>
      <c r="T108" s="343"/>
      <c r="U108" s="343"/>
      <c r="V108" s="343"/>
      <c r="W108" s="343"/>
      <c r="X108" s="343"/>
      <c r="Y108" s="343"/>
      <c r="Z108" s="343"/>
      <c r="AA108" s="343"/>
      <c r="AB108" s="343"/>
      <c r="AC108" s="343"/>
      <c r="AD108" s="343"/>
      <c r="AE108" s="343"/>
      <c r="AF108" s="343"/>
      <c r="AG108" s="343"/>
      <c r="AH108" s="343"/>
      <c r="AI108" s="343"/>
      <c r="AJ108" s="343"/>
      <c r="AK108" s="343"/>
      <c r="AL108" s="343"/>
      <c r="AM108" s="343"/>
      <c r="AN108" s="343"/>
      <c r="AO108" s="343"/>
      <c r="AP108" s="3"/>
    </row>
    <row r="109" spans="1:42" s="5" customFormat="1" ht="37.5" customHeight="1" x14ac:dyDescent="0.25">
      <c r="A109" s="515"/>
      <c r="B109" s="444"/>
      <c r="C109" s="444"/>
      <c r="D109" s="444"/>
      <c r="E109" s="90" t="s">
        <v>250</v>
      </c>
      <c r="F109" s="353" t="s">
        <v>285</v>
      </c>
      <c r="G109" s="353" t="s">
        <v>285</v>
      </c>
      <c r="H109" s="353" t="s">
        <v>285</v>
      </c>
      <c r="I109" s="348" t="s">
        <v>225</v>
      </c>
      <c r="J109" s="353" t="s">
        <v>285</v>
      </c>
      <c r="K109" s="353" t="s">
        <v>285</v>
      </c>
      <c r="L109" s="353" t="s">
        <v>285</v>
      </c>
      <c r="M109" s="353" t="s">
        <v>285</v>
      </c>
      <c r="N109" s="343"/>
      <c r="O109" s="343"/>
      <c r="P109" s="343"/>
      <c r="Q109" s="343"/>
      <c r="R109" s="343"/>
      <c r="S109" s="343"/>
      <c r="T109" s="343"/>
      <c r="U109" s="343"/>
      <c r="V109" s="343"/>
      <c r="W109" s="343"/>
      <c r="X109" s="343"/>
      <c r="Y109" s="343"/>
      <c r="Z109" s="343"/>
      <c r="AA109" s="343"/>
      <c r="AB109" s="343"/>
      <c r="AC109" s="343"/>
      <c r="AD109" s="343"/>
      <c r="AE109" s="343"/>
      <c r="AF109" s="343"/>
      <c r="AG109" s="343"/>
      <c r="AH109" s="343"/>
      <c r="AI109" s="343"/>
      <c r="AJ109" s="343"/>
      <c r="AK109" s="343"/>
      <c r="AL109" s="343"/>
      <c r="AM109" s="343"/>
      <c r="AN109" s="343"/>
      <c r="AO109" s="343"/>
      <c r="AP109" s="3"/>
    </row>
    <row r="110" spans="1:42" s="5" customFormat="1" ht="30" customHeight="1" x14ac:dyDescent="0.25">
      <c r="A110" s="516"/>
      <c r="B110" s="445"/>
      <c r="C110" s="445"/>
      <c r="D110" s="445"/>
      <c r="E110" s="90" t="s">
        <v>251</v>
      </c>
      <c r="F110" s="353" t="s">
        <v>285</v>
      </c>
      <c r="G110" s="353" t="s">
        <v>285</v>
      </c>
      <c r="H110" s="353" t="s">
        <v>285</v>
      </c>
      <c r="I110" s="348" t="s">
        <v>39</v>
      </c>
      <c r="J110" s="353" t="s">
        <v>285</v>
      </c>
      <c r="K110" s="353" t="s">
        <v>285</v>
      </c>
      <c r="L110" s="353" t="s">
        <v>285</v>
      </c>
      <c r="M110" s="353" t="s">
        <v>285</v>
      </c>
      <c r="N110" s="343"/>
      <c r="O110" s="343"/>
      <c r="P110" s="343"/>
      <c r="Q110" s="343"/>
      <c r="R110" s="343"/>
      <c r="S110" s="343"/>
      <c r="T110" s="343"/>
      <c r="U110" s="343"/>
      <c r="V110" s="343"/>
      <c r="W110" s="343"/>
      <c r="X110" s="343"/>
      <c r="Y110" s="343"/>
      <c r="Z110" s="343"/>
      <c r="AA110" s="343"/>
      <c r="AB110" s="343"/>
      <c r="AC110" s="343"/>
      <c r="AD110" s="343"/>
      <c r="AE110" s="343"/>
      <c r="AF110" s="343"/>
      <c r="AG110" s="343"/>
      <c r="AH110" s="343"/>
      <c r="AI110" s="343"/>
      <c r="AJ110" s="343"/>
      <c r="AK110" s="343"/>
      <c r="AL110" s="343"/>
      <c r="AM110" s="343"/>
      <c r="AN110" s="343"/>
      <c r="AO110" s="343"/>
      <c r="AP110" s="3"/>
    </row>
    <row r="111" spans="1:42" s="5" customFormat="1" ht="36" customHeight="1" x14ac:dyDescent="0.25">
      <c r="A111" s="514">
        <v>1</v>
      </c>
      <c r="B111" s="433" t="s">
        <v>71</v>
      </c>
      <c r="C111" s="433" t="s">
        <v>75</v>
      </c>
      <c r="D111" s="433" t="s">
        <v>36</v>
      </c>
      <c r="E111" s="116" t="s">
        <v>253</v>
      </c>
      <c r="F111" s="96" t="s">
        <v>357</v>
      </c>
      <c r="G111" s="96" t="s">
        <v>25</v>
      </c>
      <c r="H111" s="95">
        <v>0</v>
      </c>
      <c r="I111" s="95">
        <v>0</v>
      </c>
      <c r="J111" s="95">
        <v>18</v>
      </c>
      <c r="K111" s="327">
        <v>0</v>
      </c>
      <c r="L111" s="342">
        <v>0</v>
      </c>
      <c r="M111" s="342">
        <v>10000</v>
      </c>
      <c r="N111" s="343"/>
      <c r="O111" s="343"/>
      <c r="P111" s="343"/>
      <c r="Q111" s="343"/>
      <c r="R111" s="343"/>
      <c r="S111" s="343"/>
      <c r="T111" s="343"/>
      <c r="U111" s="343"/>
      <c r="V111" s="343"/>
      <c r="W111" s="343"/>
      <c r="X111" s="343"/>
      <c r="Y111" s="343"/>
      <c r="Z111" s="343"/>
      <c r="AA111" s="343"/>
      <c r="AB111" s="343"/>
      <c r="AC111" s="343"/>
      <c r="AD111" s="343"/>
      <c r="AE111" s="343"/>
      <c r="AF111" s="343"/>
      <c r="AG111" s="343"/>
      <c r="AH111" s="343"/>
      <c r="AI111" s="343"/>
      <c r="AJ111" s="343"/>
      <c r="AK111" s="343"/>
      <c r="AL111" s="343"/>
      <c r="AM111" s="343"/>
      <c r="AN111" s="343"/>
      <c r="AO111" s="343"/>
      <c r="AP111" s="3"/>
    </row>
    <row r="112" spans="1:42" ht="37.5" customHeight="1" x14ac:dyDescent="0.25">
      <c r="A112" s="515"/>
      <c r="B112" s="444"/>
      <c r="C112" s="444"/>
      <c r="D112" s="444"/>
      <c r="E112" s="90" t="s">
        <v>270</v>
      </c>
      <c r="F112" s="353" t="s">
        <v>285</v>
      </c>
      <c r="G112" s="353" t="s">
        <v>285</v>
      </c>
      <c r="H112" s="353" t="s">
        <v>285</v>
      </c>
      <c r="I112" s="353" t="s">
        <v>285</v>
      </c>
      <c r="J112" s="341" t="s">
        <v>56</v>
      </c>
      <c r="K112" s="353" t="s">
        <v>285</v>
      </c>
      <c r="L112" s="353" t="s">
        <v>285</v>
      </c>
      <c r="M112" s="353" t="s">
        <v>285</v>
      </c>
    </row>
    <row r="113" spans="1:42" s="343" customFormat="1" ht="36" customHeight="1" x14ac:dyDescent="0.25">
      <c r="A113" s="515"/>
      <c r="B113" s="444"/>
      <c r="C113" s="444"/>
      <c r="D113" s="444"/>
      <c r="E113" s="90" t="s">
        <v>250</v>
      </c>
      <c r="F113" s="353" t="s">
        <v>285</v>
      </c>
      <c r="G113" s="353" t="s">
        <v>285</v>
      </c>
      <c r="H113" s="353" t="s">
        <v>285</v>
      </c>
      <c r="I113" s="353" t="s">
        <v>285</v>
      </c>
      <c r="J113" s="341" t="s">
        <v>225</v>
      </c>
      <c r="K113" s="353" t="s">
        <v>285</v>
      </c>
      <c r="L113" s="353" t="s">
        <v>285</v>
      </c>
      <c r="M113" s="353" t="s">
        <v>285</v>
      </c>
      <c r="AP113" s="3"/>
    </row>
    <row r="114" spans="1:42" s="343" customFormat="1" ht="30" customHeight="1" x14ac:dyDescent="0.25">
      <c r="A114" s="516"/>
      <c r="B114" s="445"/>
      <c r="C114" s="445"/>
      <c r="D114" s="445"/>
      <c r="E114" s="90" t="s">
        <v>251</v>
      </c>
      <c r="F114" s="353" t="s">
        <v>285</v>
      </c>
      <c r="G114" s="353" t="s">
        <v>285</v>
      </c>
      <c r="H114" s="353" t="s">
        <v>285</v>
      </c>
      <c r="I114" s="353" t="s">
        <v>285</v>
      </c>
      <c r="J114" s="341" t="s">
        <v>39</v>
      </c>
      <c r="K114" s="353" t="s">
        <v>285</v>
      </c>
      <c r="L114" s="353" t="s">
        <v>285</v>
      </c>
      <c r="M114" s="353" t="s">
        <v>285</v>
      </c>
      <c r="AP114" s="3"/>
    </row>
    <row r="115" spans="1:42" s="343" customFormat="1" ht="50.1" customHeight="1" x14ac:dyDescent="0.25">
      <c r="A115" s="134">
        <v>1</v>
      </c>
      <c r="B115" s="133" t="s">
        <v>71</v>
      </c>
      <c r="C115" s="133" t="s">
        <v>464</v>
      </c>
      <c r="D115" s="133" t="s">
        <v>74</v>
      </c>
      <c r="E115" s="140" t="s">
        <v>465</v>
      </c>
      <c r="F115" s="133" t="s">
        <v>466</v>
      </c>
      <c r="G115" s="133" t="s">
        <v>25</v>
      </c>
      <c r="H115" s="133" t="s">
        <v>584</v>
      </c>
      <c r="I115" s="134">
        <v>0</v>
      </c>
      <c r="J115" s="134">
        <v>0</v>
      </c>
      <c r="K115" s="135">
        <f>SUM(K116:K145)</f>
        <v>25046.43</v>
      </c>
      <c r="L115" s="135">
        <v>0</v>
      </c>
      <c r="M115" s="135">
        <v>0</v>
      </c>
      <c r="AP115" s="3"/>
    </row>
    <row r="116" spans="1:42" s="343" customFormat="1" ht="50.1" customHeight="1" x14ac:dyDescent="0.25">
      <c r="A116" s="514">
        <v>1</v>
      </c>
      <c r="B116" s="433" t="s">
        <v>71</v>
      </c>
      <c r="C116" s="433" t="s">
        <v>464</v>
      </c>
      <c r="D116" s="433" t="s">
        <v>74</v>
      </c>
      <c r="E116" s="116" t="s">
        <v>510</v>
      </c>
      <c r="F116" s="96" t="s">
        <v>466</v>
      </c>
      <c r="G116" s="96" t="s">
        <v>25</v>
      </c>
      <c r="H116" s="95">
        <v>1</v>
      </c>
      <c r="I116" s="95">
        <v>0</v>
      </c>
      <c r="J116" s="95">
        <v>0</v>
      </c>
      <c r="K116" s="327">
        <v>3183.7</v>
      </c>
      <c r="L116" s="342">
        <v>0</v>
      </c>
      <c r="M116" s="342">
        <v>0</v>
      </c>
      <c r="AP116" s="3"/>
    </row>
    <row r="117" spans="1:42" s="343" customFormat="1" ht="20.100000000000001" customHeight="1" x14ac:dyDescent="0.25">
      <c r="A117" s="431"/>
      <c r="B117" s="431"/>
      <c r="C117" s="431"/>
      <c r="D117" s="431"/>
      <c r="E117" s="90" t="s">
        <v>467</v>
      </c>
      <c r="F117" s="353" t="s">
        <v>285</v>
      </c>
      <c r="G117" s="353" t="s">
        <v>285</v>
      </c>
      <c r="H117" s="347" t="s">
        <v>55</v>
      </c>
      <c r="I117" s="353" t="s">
        <v>285</v>
      </c>
      <c r="J117" s="353" t="s">
        <v>285</v>
      </c>
      <c r="K117" s="353" t="s">
        <v>285</v>
      </c>
      <c r="L117" s="353" t="s">
        <v>285</v>
      </c>
      <c r="M117" s="353" t="s">
        <v>285</v>
      </c>
      <c r="AP117" s="3"/>
    </row>
    <row r="118" spans="1:42" s="343" customFormat="1" ht="20.100000000000001" customHeight="1" x14ac:dyDescent="0.25">
      <c r="A118" s="431"/>
      <c r="B118" s="431"/>
      <c r="C118" s="431"/>
      <c r="D118" s="431"/>
      <c r="E118" s="90" t="s">
        <v>468</v>
      </c>
      <c r="F118" s="353" t="s">
        <v>285</v>
      </c>
      <c r="G118" s="353" t="s">
        <v>285</v>
      </c>
      <c r="H118" s="347" t="s">
        <v>226</v>
      </c>
      <c r="I118" s="353" t="s">
        <v>285</v>
      </c>
      <c r="J118" s="353" t="s">
        <v>285</v>
      </c>
      <c r="K118" s="353" t="s">
        <v>285</v>
      </c>
      <c r="L118" s="353" t="s">
        <v>285</v>
      </c>
      <c r="M118" s="353" t="s">
        <v>285</v>
      </c>
      <c r="AP118" s="3"/>
    </row>
    <row r="119" spans="1:42" s="343" customFormat="1" ht="50.1" customHeight="1" x14ac:dyDescent="0.25">
      <c r="A119" s="514">
        <v>1</v>
      </c>
      <c r="B119" s="433" t="s">
        <v>71</v>
      </c>
      <c r="C119" s="433" t="s">
        <v>464</v>
      </c>
      <c r="D119" s="433" t="s">
        <v>74</v>
      </c>
      <c r="E119" s="116" t="s">
        <v>511</v>
      </c>
      <c r="F119" s="96" t="s">
        <v>466</v>
      </c>
      <c r="G119" s="96" t="s">
        <v>25</v>
      </c>
      <c r="H119" s="95">
        <v>1</v>
      </c>
      <c r="I119" s="95">
        <v>0</v>
      </c>
      <c r="J119" s="95">
        <v>0</v>
      </c>
      <c r="K119" s="327">
        <v>3059.66</v>
      </c>
      <c r="L119" s="342">
        <v>0</v>
      </c>
      <c r="M119" s="342">
        <v>0</v>
      </c>
      <c r="AP119" s="3"/>
    </row>
    <row r="120" spans="1:42" s="343" customFormat="1" ht="20.100000000000001" customHeight="1" x14ac:dyDescent="0.25">
      <c r="A120" s="431"/>
      <c r="B120" s="431"/>
      <c r="C120" s="431"/>
      <c r="D120" s="431"/>
      <c r="E120" s="90" t="s">
        <v>467</v>
      </c>
      <c r="F120" s="353" t="s">
        <v>285</v>
      </c>
      <c r="G120" s="353" t="s">
        <v>285</v>
      </c>
      <c r="H120" s="347" t="s">
        <v>55</v>
      </c>
      <c r="I120" s="353" t="s">
        <v>285</v>
      </c>
      <c r="J120" s="353" t="s">
        <v>285</v>
      </c>
      <c r="K120" s="353" t="s">
        <v>285</v>
      </c>
      <c r="L120" s="353" t="s">
        <v>285</v>
      </c>
      <c r="M120" s="353" t="s">
        <v>285</v>
      </c>
      <c r="AP120" s="3"/>
    </row>
    <row r="121" spans="1:42" s="343" customFormat="1" ht="20.100000000000001" customHeight="1" x14ac:dyDescent="0.25">
      <c r="A121" s="431"/>
      <c r="B121" s="431"/>
      <c r="C121" s="431"/>
      <c r="D121" s="431"/>
      <c r="E121" s="90" t="s">
        <v>468</v>
      </c>
      <c r="F121" s="353" t="s">
        <v>285</v>
      </c>
      <c r="G121" s="353" t="s">
        <v>285</v>
      </c>
      <c r="H121" s="347" t="s">
        <v>226</v>
      </c>
      <c r="I121" s="353" t="s">
        <v>285</v>
      </c>
      <c r="J121" s="353" t="s">
        <v>285</v>
      </c>
      <c r="K121" s="353" t="s">
        <v>285</v>
      </c>
      <c r="L121" s="353" t="s">
        <v>285</v>
      </c>
      <c r="M121" s="353" t="s">
        <v>285</v>
      </c>
      <c r="AP121" s="3"/>
    </row>
    <row r="122" spans="1:42" s="343" customFormat="1" ht="50.1" customHeight="1" x14ac:dyDescent="0.25">
      <c r="A122" s="514">
        <v>1</v>
      </c>
      <c r="B122" s="433" t="s">
        <v>71</v>
      </c>
      <c r="C122" s="433" t="s">
        <v>464</v>
      </c>
      <c r="D122" s="433" t="s">
        <v>74</v>
      </c>
      <c r="E122" s="116" t="s">
        <v>512</v>
      </c>
      <c r="F122" s="96" t="s">
        <v>466</v>
      </c>
      <c r="G122" s="96" t="s">
        <v>25</v>
      </c>
      <c r="H122" s="95">
        <v>1</v>
      </c>
      <c r="I122" s="95">
        <v>0</v>
      </c>
      <c r="J122" s="95">
        <v>0</v>
      </c>
      <c r="K122" s="327">
        <v>2120.9</v>
      </c>
      <c r="L122" s="342">
        <v>0</v>
      </c>
      <c r="M122" s="342">
        <v>0</v>
      </c>
      <c r="AP122" s="3"/>
    </row>
    <row r="123" spans="1:42" s="343" customFormat="1" ht="20.100000000000001" customHeight="1" x14ac:dyDescent="0.25">
      <c r="A123" s="431"/>
      <c r="B123" s="431"/>
      <c r="C123" s="431"/>
      <c r="D123" s="431"/>
      <c r="E123" s="90" t="s">
        <v>467</v>
      </c>
      <c r="F123" s="353" t="s">
        <v>285</v>
      </c>
      <c r="G123" s="353" t="s">
        <v>285</v>
      </c>
      <c r="H123" s="347" t="s">
        <v>55</v>
      </c>
      <c r="I123" s="353" t="s">
        <v>285</v>
      </c>
      <c r="J123" s="353" t="s">
        <v>285</v>
      </c>
      <c r="K123" s="353" t="s">
        <v>285</v>
      </c>
      <c r="L123" s="353" t="s">
        <v>285</v>
      </c>
      <c r="M123" s="353" t="s">
        <v>285</v>
      </c>
      <c r="AP123" s="3"/>
    </row>
    <row r="124" spans="1:42" s="343" customFormat="1" ht="20.100000000000001" customHeight="1" x14ac:dyDescent="0.25">
      <c r="A124" s="431"/>
      <c r="B124" s="431"/>
      <c r="C124" s="431"/>
      <c r="D124" s="431"/>
      <c r="E124" s="90" t="s">
        <v>468</v>
      </c>
      <c r="F124" s="353" t="s">
        <v>285</v>
      </c>
      <c r="G124" s="353" t="s">
        <v>285</v>
      </c>
      <c r="H124" s="347" t="s">
        <v>226</v>
      </c>
      <c r="I124" s="353" t="s">
        <v>285</v>
      </c>
      <c r="J124" s="353" t="s">
        <v>285</v>
      </c>
      <c r="K124" s="353" t="s">
        <v>285</v>
      </c>
      <c r="L124" s="353" t="s">
        <v>285</v>
      </c>
      <c r="M124" s="353" t="s">
        <v>285</v>
      </c>
      <c r="AP124" s="3"/>
    </row>
    <row r="125" spans="1:42" s="343" customFormat="1" ht="50.1" customHeight="1" x14ac:dyDescent="0.25">
      <c r="A125" s="514">
        <v>1</v>
      </c>
      <c r="B125" s="433" t="s">
        <v>71</v>
      </c>
      <c r="C125" s="433" t="s">
        <v>464</v>
      </c>
      <c r="D125" s="433" t="s">
        <v>74</v>
      </c>
      <c r="E125" s="116" t="s">
        <v>513</v>
      </c>
      <c r="F125" s="96" t="s">
        <v>466</v>
      </c>
      <c r="G125" s="96" t="s">
        <v>25</v>
      </c>
      <c r="H125" s="95">
        <v>1</v>
      </c>
      <c r="I125" s="95">
        <v>0</v>
      </c>
      <c r="J125" s="95">
        <v>0</v>
      </c>
      <c r="K125" s="327">
        <v>1239.6500000000001</v>
      </c>
      <c r="L125" s="342">
        <v>0</v>
      </c>
      <c r="M125" s="342">
        <v>0</v>
      </c>
      <c r="AP125" s="3"/>
    </row>
    <row r="126" spans="1:42" s="343" customFormat="1" ht="20.100000000000001" customHeight="1" x14ac:dyDescent="0.25">
      <c r="A126" s="431"/>
      <c r="B126" s="431"/>
      <c r="C126" s="431"/>
      <c r="D126" s="431"/>
      <c r="E126" s="90" t="s">
        <v>467</v>
      </c>
      <c r="F126" s="353" t="s">
        <v>285</v>
      </c>
      <c r="G126" s="353" t="s">
        <v>285</v>
      </c>
      <c r="H126" s="347" t="s">
        <v>56</v>
      </c>
      <c r="I126" s="353" t="s">
        <v>285</v>
      </c>
      <c r="J126" s="353" t="s">
        <v>285</v>
      </c>
      <c r="K126" s="353" t="s">
        <v>285</v>
      </c>
      <c r="L126" s="353" t="s">
        <v>285</v>
      </c>
      <c r="M126" s="353" t="s">
        <v>285</v>
      </c>
      <c r="AP126" s="3"/>
    </row>
    <row r="127" spans="1:42" s="343" customFormat="1" ht="20.100000000000001" customHeight="1" x14ac:dyDescent="0.25">
      <c r="A127" s="431"/>
      <c r="B127" s="431"/>
      <c r="C127" s="431"/>
      <c r="D127" s="431"/>
      <c r="E127" s="90" t="s">
        <v>468</v>
      </c>
      <c r="F127" s="353" t="s">
        <v>285</v>
      </c>
      <c r="G127" s="353" t="s">
        <v>285</v>
      </c>
      <c r="H127" s="347" t="s">
        <v>226</v>
      </c>
      <c r="I127" s="353" t="s">
        <v>285</v>
      </c>
      <c r="J127" s="353" t="s">
        <v>285</v>
      </c>
      <c r="K127" s="353" t="s">
        <v>285</v>
      </c>
      <c r="L127" s="353" t="s">
        <v>285</v>
      </c>
      <c r="M127" s="353" t="s">
        <v>285</v>
      </c>
      <c r="AP127" s="3"/>
    </row>
    <row r="128" spans="1:42" s="343" customFormat="1" ht="50.1" customHeight="1" x14ac:dyDescent="0.25">
      <c r="A128" s="514">
        <v>1</v>
      </c>
      <c r="B128" s="433" t="s">
        <v>71</v>
      </c>
      <c r="C128" s="433" t="s">
        <v>464</v>
      </c>
      <c r="D128" s="433" t="s">
        <v>74</v>
      </c>
      <c r="E128" s="116" t="s">
        <v>514</v>
      </c>
      <c r="F128" s="96" t="s">
        <v>466</v>
      </c>
      <c r="G128" s="96" t="s">
        <v>25</v>
      </c>
      <c r="H128" s="95">
        <v>1</v>
      </c>
      <c r="I128" s="95">
        <v>0</v>
      </c>
      <c r="J128" s="95">
        <v>0</v>
      </c>
      <c r="K128" s="327">
        <v>2146.48</v>
      </c>
      <c r="L128" s="342">
        <v>0</v>
      </c>
      <c r="M128" s="342">
        <v>0</v>
      </c>
      <c r="AP128" s="3"/>
    </row>
    <row r="129" spans="1:42" s="343" customFormat="1" ht="20.100000000000001" customHeight="1" x14ac:dyDescent="0.25">
      <c r="A129" s="431"/>
      <c r="B129" s="431"/>
      <c r="C129" s="431"/>
      <c r="D129" s="431"/>
      <c r="E129" s="90" t="s">
        <v>467</v>
      </c>
      <c r="F129" s="353" t="s">
        <v>285</v>
      </c>
      <c r="G129" s="353" t="s">
        <v>285</v>
      </c>
      <c r="H129" s="347" t="s">
        <v>56</v>
      </c>
      <c r="I129" s="353" t="s">
        <v>285</v>
      </c>
      <c r="J129" s="353" t="s">
        <v>285</v>
      </c>
      <c r="K129" s="353" t="s">
        <v>285</v>
      </c>
      <c r="L129" s="353" t="s">
        <v>285</v>
      </c>
      <c r="M129" s="353" t="s">
        <v>285</v>
      </c>
      <c r="AP129" s="3"/>
    </row>
    <row r="130" spans="1:42" s="343" customFormat="1" ht="20.100000000000001" customHeight="1" x14ac:dyDescent="0.25">
      <c r="A130" s="431"/>
      <c r="B130" s="431"/>
      <c r="C130" s="431"/>
      <c r="D130" s="431"/>
      <c r="E130" s="90" t="s">
        <v>468</v>
      </c>
      <c r="F130" s="353" t="s">
        <v>285</v>
      </c>
      <c r="G130" s="353" t="s">
        <v>285</v>
      </c>
      <c r="H130" s="347" t="s">
        <v>226</v>
      </c>
      <c r="I130" s="353" t="s">
        <v>285</v>
      </c>
      <c r="J130" s="353" t="s">
        <v>285</v>
      </c>
      <c r="K130" s="353" t="s">
        <v>285</v>
      </c>
      <c r="L130" s="353" t="s">
        <v>285</v>
      </c>
      <c r="M130" s="353" t="s">
        <v>285</v>
      </c>
      <c r="AP130" s="3"/>
    </row>
    <row r="131" spans="1:42" s="343" customFormat="1" ht="50.1" customHeight="1" x14ac:dyDescent="0.25">
      <c r="A131" s="514">
        <v>1</v>
      </c>
      <c r="B131" s="433" t="s">
        <v>71</v>
      </c>
      <c r="C131" s="433" t="s">
        <v>464</v>
      </c>
      <c r="D131" s="433" t="s">
        <v>74</v>
      </c>
      <c r="E131" s="116" t="s">
        <v>515</v>
      </c>
      <c r="F131" s="96" t="s">
        <v>466</v>
      </c>
      <c r="G131" s="96" t="s">
        <v>25</v>
      </c>
      <c r="H131" s="95">
        <v>1</v>
      </c>
      <c r="I131" s="95">
        <v>0</v>
      </c>
      <c r="J131" s="95">
        <v>0</v>
      </c>
      <c r="K131" s="327">
        <v>3392.25</v>
      </c>
      <c r="L131" s="342">
        <v>0</v>
      </c>
      <c r="M131" s="342">
        <v>0</v>
      </c>
      <c r="AP131" s="3"/>
    </row>
    <row r="132" spans="1:42" s="343" customFormat="1" ht="20.100000000000001" customHeight="1" x14ac:dyDescent="0.25">
      <c r="A132" s="431"/>
      <c r="B132" s="431"/>
      <c r="C132" s="431"/>
      <c r="D132" s="431"/>
      <c r="E132" s="90" t="s">
        <v>467</v>
      </c>
      <c r="F132" s="353" t="s">
        <v>285</v>
      </c>
      <c r="G132" s="353" t="s">
        <v>285</v>
      </c>
      <c r="H132" s="347" t="s">
        <v>56</v>
      </c>
      <c r="I132" s="353" t="s">
        <v>285</v>
      </c>
      <c r="J132" s="353" t="s">
        <v>285</v>
      </c>
      <c r="K132" s="353" t="s">
        <v>285</v>
      </c>
      <c r="L132" s="353" t="s">
        <v>285</v>
      </c>
      <c r="M132" s="353" t="s">
        <v>285</v>
      </c>
      <c r="AP132" s="3"/>
    </row>
    <row r="133" spans="1:42" s="343" customFormat="1" ht="20.100000000000001" customHeight="1" x14ac:dyDescent="0.25">
      <c r="A133" s="431"/>
      <c r="B133" s="431"/>
      <c r="C133" s="431"/>
      <c r="D133" s="431"/>
      <c r="E133" s="90" t="s">
        <v>468</v>
      </c>
      <c r="F133" s="353" t="s">
        <v>285</v>
      </c>
      <c r="G133" s="353" t="s">
        <v>285</v>
      </c>
      <c r="H133" s="347" t="s">
        <v>226</v>
      </c>
      <c r="I133" s="353" t="s">
        <v>285</v>
      </c>
      <c r="J133" s="353" t="s">
        <v>285</v>
      </c>
      <c r="K133" s="353" t="s">
        <v>285</v>
      </c>
      <c r="L133" s="353" t="s">
        <v>285</v>
      </c>
      <c r="M133" s="353" t="s">
        <v>285</v>
      </c>
      <c r="AP133" s="3"/>
    </row>
    <row r="134" spans="1:42" s="343" customFormat="1" ht="50.1" customHeight="1" x14ac:dyDescent="0.25">
      <c r="A134" s="514">
        <v>1</v>
      </c>
      <c r="B134" s="433" t="s">
        <v>71</v>
      </c>
      <c r="C134" s="433" t="s">
        <v>464</v>
      </c>
      <c r="D134" s="433" t="s">
        <v>74</v>
      </c>
      <c r="E134" s="116" t="s">
        <v>516</v>
      </c>
      <c r="F134" s="96" t="s">
        <v>466</v>
      </c>
      <c r="G134" s="96" t="s">
        <v>25</v>
      </c>
      <c r="H134" s="95">
        <v>1</v>
      </c>
      <c r="I134" s="95">
        <v>0</v>
      </c>
      <c r="J134" s="95">
        <v>0</v>
      </c>
      <c r="K134" s="327">
        <v>2625.96</v>
      </c>
      <c r="L134" s="342">
        <v>0</v>
      </c>
      <c r="M134" s="342">
        <v>0</v>
      </c>
      <c r="AP134" s="3"/>
    </row>
    <row r="135" spans="1:42" s="343" customFormat="1" ht="20.100000000000001" customHeight="1" x14ac:dyDescent="0.25">
      <c r="A135" s="431"/>
      <c r="B135" s="431"/>
      <c r="C135" s="431"/>
      <c r="D135" s="431"/>
      <c r="E135" s="90" t="s">
        <v>467</v>
      </c>
      <c r="F135" s="353" t="s">
        <v>285</v>
      </c>
      <c r="G135" s="353" t="s">
        <v>285</v>
      </c>
      <c r="H135" s="347" t="s">
        <v>56</v>
      </c>
      <c r="I135" s="353" t="s">
        <v>285</v>
      </c>
      <c r="J135" s="353" t="s">
        <v>285</v>
      </c>
      <c r="K135" s="353" t="s">
        <v>285</v>
      </c>
      <c r="L135" s="353" t="s">
        <v>285</v>
      </c>
      <c r="M135" s="353" t="s">
        <v>285</v>
      </c>
      <c r="AP135" s="3"/>
    </row>
    <row r="136" spans="1:42" s="343" customFormat="1" ht="20.100000000000001" customHeight="1" x14ac:dyDescent="0.25">
      <c r="A136" s="431"/>
      <c r="B136" s="431"/>
      <c r="C136" s="431"/>
      <c r="D136" s="431"/>
      <c r="E136" s="90" t="s">
        <v>468</v>
      </c>
      <c r="F136" s="353" t="s">
        <v>285</v>
      </c>
      <c r="G136" s="353" t="s">
        <v>285</v>
      </c>
      <c r="H136" s="347" t="s">
        <v>226</v>
      </c>
      <c r="I136" s="353" t="s">
        <v>285</v>
      </c>
      <c r="J136" s="353" t="s">
        <v>285</v>
      </c>
      <c r="K136" s="353" t="s">
        <v>285</v>
      </c>
      <c r="L136" s="353" t="s">
        <v>285</v>
      </c>
      <c r="M136" s="353" t="s">
        <v>285</v>
      </c>
      <c r="AP136" s="3"/>
    </row>
    <row r="137" spans="1:42" s="343" customFormat="1" ht="50.1" customHeight="1" x14ac:dyDescent="0.25">
      <c r="A137" s="514">
        <v>1</v>
      </c>
      <c r="B137" s="433" t="s">
        <v>71</v>
      </c>
      <c r="C137" s="433" t="s">
        <v>464</v>
      </c>
      <c r="D137" s="433" t="s">
        <v>74</v>
      </c>
      <c r="E137" s="116" t="s">
        <v>517</v>
      </c>
      <c r="F137" s="96" t="s">
        <v>466</v>
      </c>
      <c r="G137" s="96" t="s">
        <v>25</v>
      </c>
      <c r="H137" s="95">
        <v>1</v>
      </c>
      <c r="I137" s="95">
        <v>0</v>
      </c>
      <c r="J137" s="95">
        <v>0</v>
      </c>
      <c r="K137" s="327">
        <v>2573.81</v>
      </c>
      <c r="L137" s="342">
        <v>0</v>
      </c>
      <c r="M137" s="342">
        <v>0</v>
      </c>
      <c r="AP137" s="3"/>
    </row>
    <row r="138" spans="1:42" s="343" customFormat="1" ht="20.100000000000001" customHeight="1" x14ac:dyDescent="0.25">
      <c r="A138" s="431"/>
      <c r="B138" s="431"/>
      <c r="C138" s="431"/>
      <c r="D138" s="431"/>
      <c r="E138" s="90" t="s">
        <v>467</v>
      </c>
      <c r="F138" s="353" t="s">
        <v>285</v>
      </c>
      <c r="G138" s="353" t="s">
        <v>285</v>
      </c>
      <c r="H138" s="347" t="s">
        <v>56</v>
      </c>
      <c r="I138" s="353" t="s">
        <v>285</v>
      </c>
      <c r="J138" s="353" t="s">
        <v>285</v>
      </c>
      <c r="K138" s="353" t="s">
        <v>285</v>
      </c>
      <c r="L138" s="353" t="s">
        <v>285</v>
      </c>
      <c r="M138" s="353" t="s">
        <v>285</v>
      </c>
      <c r="AP138" s="3"/>
    </row>
    <row r="139" spans="1:42" s="343" customFormat="1" ht="20.100000000000001" customHeight="1" x14ac:dyDescent="0.25">
      <c r="A139" s="431"/>
      <c r="B139" s="431"/>
      <c r="C139" s="431"/>
      <c r="D139" s="431"/>
      <c r="E139" s="90" t="s">
        <v>468</v>
      </c>
      <c r="F139" s="353" t="s">
        <v>285</v>
      </c>
      <c r="G139" s="353" t="s">
        <v>285</v>
      </c>
      <c r="H139" s="347" t="s">
        <v>226</v>
      </c>
      <c r="I139" s="353" t="s">
        <v>285</v>
      </c>
      <c r="J139" s="353" t="s">
        <v>285</v>
      </c>
      <c r="K139" s="353" t="s">
        <v>285</v>
      </c>
      <c r="L139" s="353" t="s">
        <v>285</v>
      </c>
      <c r="M139" s="353" t="s">
        <v>285</v>
      </c>
      <c r="AP139" s="3"/>
    </row>
    <row r="140" spans="1:42" s="343" customFormat="1" ht="50.1" customHeight="1" x14ac:dyDescent="0.25">
      <c r="A140" s="514">
        <v>1</v>
      </c>
      <c r="B140" s="433" t="s">
        <v>71</v>
      </c>
      <c r="C140" s="433" t="s">
        <v>464</v>
      </c>
      <c r="D140" s="433" t="s">
        <v>74</v>
      </c>
      <c r="E140" s="116" t="s">
        <v>518</v>
      </c>
      <c r="F140" s="96" t="s">
        <v>466</v>
      </c>
      <c r="G140" s="96" t="s">
        <v>25</v>
      </c>
      <c r="H140" s="95">
        <v>1</v>
      </c>
      <c r="I140" s="95">
        <v>0</v>
      </c>
      <c r="J140" s="95">
        <v>0</v>
      </c>
      <c r="K140" s="327">
        <v>2297.1</v>
      </c>
      <c r="L140" s="342">
        <v>0</v>
      </c>
      <c r="M140" s="342">
        <v>0</v>
      </c>
      <c r="AP140" s="3"/>
    </row>
    <row r="141" spans="1:42" s="343" customFormat="1" ht="20.100000000000001" customHeight="1" x14ac:dyDescent="0.25">
      <c r="A141" s="431"/>
      <c r="B141" s="431"/>
      <c r="C141" s="431"/>
      <c r="D141" s="431"/>
      <c r="E141" s="90" t="s">
        <v>467</v>
      </c>
      <c r="F141" s="353" t="s">
        <v>285</v>
      </c>
      <c r="G141" s="353" t="s">
        <v>285</v>
      </c>
      <c r="H141" s="347" t="s">
        <v>56</v>
      </c>
      <c r="I141" s="353" t="s">
        <v>285</v>
      </c>
      <c r="J141" s="353" t="s">
        <v>285</v>
      </c>
      <c r="K141" s="353" t="s">
        <v>285</v>
      </c>
      <c r="L141" s="353" t="s">
        <v>285</v>
      </c>
      <c r="M141" s="353" t="s">
        <v>285</v>
      </c>
      <c r="AP141" s="3"/>
    </row>
    <row r="142" spans="1:42" s="343" customFormat="1" ht="20.100000000000001" customHeight="1" x14ac:dyDescent="0.25">
      <c r="A142" s="431"/>
      <c r="B142" s="431"/>
      <c r="C142" s="431"/>
      <c r="D142" s="431"/>
      <c r="E142" s="90" t="s">
        <v>468</v>
      </c>
      <c r="F142" s="353" t="s">
        <v>285</v>
      </c>
      <c r="G142" s="353" t="s">
        <v>285</v>
      </c>
      <c r="H142" s="347" t="s">
        <v>226</v>
      </c>
      <c r="I142" s="353" t="s">
        <v>285</v>
      </c>
      <c r="J142" s="353" t="s">
        <v>285</v>
      </c>
      <c r="K142" s="353" t="s">
        <v>285</v>
      </c>
      <c r="L142" s="353" t="s">
        <v>285</v>
      </c>
      <c r="M142" s="353" t="s">
        <v>285</v>
      </c>
      <c r="AP142" s="3"/>
    </row>
    <row r="143" spans="1:42" s="343" customFormat="1" ht="50.1" customHeight="1" x14ac:dyDescent="0.25">
      <c r="A143" s="514">
        <v>1</v>
      </c>
      <c r="B143" s="433" t="s">
        <v>71</v>
      </c>
      <c r="C143" s="433" t="s">
        <v>464</v>
      </c>
      <c r="D143" s="433" t="s">
        <v>74</v>
      </c>
      <c r="E143" s="116" t="s">
        <v>519</v>
      </c>
      <c r="F143" s="96" t="s">
        <v>466</v>
      </c>
      <c r="G143" s="96" t="s">
        <v>25</v>
      </c>
      <c r="H143" s="95">
        <v>1</v>
      </c>
      <c r="I143" s="95">
        <v>0</v>
      </c>
      <c r="J143" s="95">
        <v>0</v>
      </c>
      <c r="K143" s="327">
        <v>2406.92</v>
      </c>
      <c r="L143" s="342">
        <v>0</v>
      </c>
      <c r="M143" s="342">
        <v>0</v>
      </c>
      <c r="AP143" s="3"/>
    </row>
    <row r="144" spans="1:42" s="343" customFormat="1" ht="20.100000000000001" customHeight="1" x14ac:dyDescent="0.25">
      <c r="A144" s="431"/>
      <c r="B144" s="431"/>
      <c r="C144" s="431"/>
      <c r="D144" s="431"/>
      <c r="E144" s="90" t="s">
        <v>467</v>
      </c>
      <c r="F144" s="353" t="s">
        <v>285</v>
      </c>
      <c r="G144" s="353" t="s">
        <v>285</v>
      </c>
      <c r="H144" s="347" t="s">
        <v>56</v>
      </c>
      <c r="I144" s="353" t="s">
        <v>285</v>
      </c>
      <c r="J144" s="353" t="s">
        <v>285</v>
      </c>
      <c r="K144" s="353" t="s">
        <v>285</v>
      </c>
      <c r="L144" s="353" t="s">
        <v>285</v>
      </c>
      <c r="M144" s="353" t="s">
        <v>285</v>
      </c>
      <c r="AP144" s="3"/>
    </row>
    <row r="145" spans="1:42" s="343" customFormat="1" ht="20.100000000000001" customHeight="1" x14ac:dyDescent="0.25">
      <c r="A145" s="431"/>
      <c r="B145" s="431"/>
      <c r="C145" s="431"/>
      <c r="D145" s="431"/>
      <c r="E145" s="90" t="s">
        <v>468</v>
      </c>
      <c r="F145" s="353" t="s">
        <v>285</v>
      </c>
      <c r="G145" s="353" t="s">
        <v>285</v>
      </c>
      <c r="H145" s="347" t="s">
        <v>226</v>
      </c>
      <c r="I145" s="353" t="s">
        <v>285</v>
      </c>
      <c r="J145" s="353" t="s">
        <v>285</v>
      </c>
      <c r="K145" s="353" t="s">
        <v>285</v>
      </c>
      <c r="L145" s="353" t="s">
        <v>285</v>
      </c>
      <c r="M145" s="353" t="s">
        <v>285</v>
      </c>
      <c r="AP145" s="3"/>
    </row>
    <row r="146" spans="1:42" s="343" customFormat="1" ht="50.1" customHeight="1" x14ac:dyDescent="0.25">
      <c r="A146" s="134">
        <v>1</v>
      </c>
      <c r="B146" s="133" t="s">
        <v>71</v>
      </c>
      <c r="C146" s="133" t="s">
        <v>469</v>
      </c>
      <c r="D146" s="133" t="s">
        <v>36</v>
      </c>
      <c r="E146" s="140" t="s">
        <v>470</v>
      </c>
      <c r="F146" s="133" t="s">
        <v>466</v>
      </c>
      <c r="G146" s="133" t="s">
        <v>25</v>
      </c>
      <c r="H146" s="133">
        <f>H147+H151+H155+H161+H164+H167+H170+H173+H176+H179</f>
        <v>3</v>
      </c>
      <c r="I146" s="134">
        <v>0</v>
      </c>
      <c r="J146" s="134">
        <v>0</v>
      </c>
      <c r="K146" s="135">
        <f>SUM(K147:K160)</f>
        <v>6122.92</v>
      </c>
      <c r="L146" s="135">
        <v>0</v>
      </c>
      <c r="M146" s="135">
        <v>0</v>
      </c>
      <c r="AP146" s="3"/>
    </row>
    <row r="147" spans="1:42" s="343" customFormat="1" ht="30" customHeight="1" x14ac:dyDescent="0.25">
      <c r="A147" s="514">
        <v>1</v>
      </c>
      <c r="B147" s="433" t="s">
        <v>71</v>
      </c>
      <c r="C147" s="433" t="s">
        <v>469</v>
      </c>
      <c r="D147" s="433" t="s">
        <v>36</v>
      </c>
      <c r="E147" s="334" t="s">
        <v>471</v>
      </c>
      <c r="F147" s="96" t="s">
        <v>466</v>
      </c>
      <c r="G147" s="96" t="s">
        <v>25</v>
      </c>
      <c r="H147" s="95">
        <v>1</v>
      </c>
      <c r="I147" s="95">
        <v>0</v>
      </c>
      <c r="J147" s="95">
        <v>0</v>
      </c>
      <c r="K147" s="327">
        <f>1850+1233.12</f>
        <v>3083.12</v>
      </c>
      <c r="L147" s="327">
        <v>0</v>
      </c>
      <c r="M147" s="327">
        <v>0</v>
      </c>
      <c r="AP147" s="3"/>
    </row>
    <row r="148" spans="1:42" s="343" customFormat="1" ht="20.100000000000001" customHeight="1" x14ac:dyDescent="0.25">
      <c r="A148" s="431"/>
      <c r="B148" s="431"/>
      <c r="C148" s="431"/>
      <c r="D148" s="444"/>
      <c r="E148" s="90" t="s">
        <v>244</v>
      </c>
      <c r="F148" s="353" t="s">
        <v>285</v>
      </c>
      <c r="G148" s="353" t="s">
        <v>285</v>
      </c>
      <c r="H148" s="347" t="s">
        <v>228</v>
      </c>
      <c r="I148" s="353" t="s">
        <v>285</v>
      </c>
      <c r="J148" s="353" t="s">
        <v>285</v>
      </c>
      <c r="K148" s="353" t="s">
        <v>285</v>
      </c>
      <c r="L148" s="353" t="s">
        <v>285</v>
      </c>
      <c r="M148" s="353" t="s">
        <v>285</v>
      </c>
      <c r="AP148" s="3"/>
    </row>
    <row r="149" spans="1:42" s="343" customFormat="1" ht="20.100000000000001" customHeight="1" x14ac:dyDescent="0.25">
      <c r="A149" s="431"/>
      <c r="B149" s="431"/>
      <c r="C149" s="431"/>
      <c r="D149" s="444"/>
      <c r="E149" s="90" t="s">
        <v>245</v>
      </c>
      <c r="F149" s="353" t="s">
        <v>285</v>
      </c>
      <c r="G149" s="353" t="s">
        <v>285</v>
      </c>
      <c r="H149" s="347" t="s">
        <v>226</v>
      </c>
      <c r="I149" s="353" t="s">
        <v>285</v>
      </c>
      <c r="J149" s="353" t="s">
        <v>285</v>
      </c>
      <c r="K149" s="353" t="s">
        <v>285</v>
      </c>
      <c r="L149" s="353" t="s">
        <v>285</v>
      </c>
      <c r="M149" s="353" t="s">
        <v>285</v>
      </c>
      <c r="AP149" s="3"/>
    </row>
    <row r="150" spans="1:42" s="343" customFormat="1" ht="20.100000000000001" customHeight="1" x14ac:dyDescent="0.25">
      <c r="A150" s="432"/>
      <c r="B150" s="432"/>
      <c r="C150" s="432"/>
      <c r="D150" s="445"/>
      <c r="E150" s="90" t="s">
        <v>32</v>
      </c>
      <c r="F150" s="353" t="s">
        <v>285</v>
      </c>
      <c r="G150" s="353" t="s">
        <v>285</v>
      </c>
      <c r="H150" s="347" t="s">
        <v>39</v>
      </c>
      <c r="I150" s="353" t="s">
        <v>285</v>
      </c>
      <c r="J150" s="353" t="s">
        <v>285</v>
      </c>
      <c r="K150" s="353" t="s">
        <v>285</v>
      </c>
      <c r="L150" s="353" t="s">
        <v>285</v>
      </c>
      <c r="M150" s="353" t="s">
        <v>285</v>
      </c>
      <c r="AP150" s="3"/>
    </row>
    <row r="151" spans="1:42" s="343" customFormat="1" ht="30" customHeight="1" x14ac:dyDescent="0.25">
      <c r="A151" s="514">
        <v>1</v>
      </c>
      <c r="B151" s="433" t="s">
        <v>71</v>
      </c>
      <c r="C151" s="433" t="s">
        <v>469</v>
      </c>
      <c r="D151" s="433" t="s">
        <v>36</v>
      </c>
      <c r="E151" s="334" t="s">
        <v>473</v>
      </c>
      <c r="F151" s="96" t="s">
        <v>466</v>
      </c>
      <c r="G151" s="96" t="s">
        <v>25</v>
      </c>
      <c r="H151" s="95">
        <v>1</v>
      </c>
      <c r="I151" s="95">
        <v>0</v>
      </c>
      <c r="J151" s="95">
        <v>0</v>
      </c>
      <c r="K151" s="327">
        <v>885.15</v>
      </c>
      <c r="L151" s="327">
        <v>0</v>
      </c>
      <c r="M151" s="327">
        <v>0</v>
      </c>
      <c r="AP151" s="3"/>
    </row>
    <row r="152" spans="1:42" s="343" customFormat="1" ht="20.100000000000001" customHeight="1" x14ac:dyDescent="0.25">
      <c r="A152" s="515"/>
      <c r="B152" s="444"/>
      <c r="C152" s="444"/>
      <c r="D152" s="444"/>
      <c r="E152" s="90" t="s">
        <v>424</v>
      </c>
      <c r="F152" s="353" t="s">
        <v>285</v>
      </c>
      <c r="G152" s="353" t="s">
        <v>285</v>
      </c>
      <c r="H152" s="347" t="s">
        <v>58</v>
      </c>
      <c r="I152" s="353" t="s">
        <v>285</v>
      </c>
      <c r="J152" s="353" t="s">
        <v>285</v>
      </c>
      <c r="K152" s="353" t="s">
        <v>285</v>
      </c>
      <c r="L152" s="353" t="s">
        <v>285</v>
      </c>
      <c r="M152" s="353" t="s">
        <v>285</v>
      </c>
      <c r="AP152" s="3"/>
    </row>
    <row r="153" spans="1:42" s="343" customFormat="1" ht="20.100000000000001" customHeight="1" x14ac:dyDescent="0.25">
      <c r="A153" s="431"/>
      <c r="B153" s="431"/>
      <c r="C153" s="431"/>
      <c r="D153" s="431"/>
      <c r="E153" s="90" t="s">
        <v>245</v>
      </c>
      <c r="F153" s="353" t="s">
        <v>285</v>
      </c>
      <c r="G153" s="353" t="s">
        <v>285</v>
      </c>
      <c r="H153" s="347" t="s">
        <v>39</v>
      </c>
      <c r="I153" s="353" t="s">
        <v>285</v>
      </c>
      <c r="J153" s="353" t="s">
        <v>285</v>
      </c>
      <c r="K153" s="353" t="s">
        <v>285</v>
      </c>
      <c r="L153" s="353" t="s">
        <v>285</v>
      </c>
      <c r="M153" s="353" t="s">
        <v>285</v>
      </c>
      <c r="AP153" s="3"/>
    </row>
    <row r="154" spans="1:42" s="343" customFormat="1" ht="20.100000000000001" customHeight="1" x14ac:dyDescent="0.25">
      <c r="A154" s="431"/>
      <c r="B154" s="431"/>
      <c r="C154" s="431"/>
      <c r="D154" s="431"/>
      <c r="E154" s="90" t="s">
        <v>32</v>
      </c>
      <c r="F154" s="353" t="s">
        <v>285</v>
      </c>
      <c r="G154" s="353" t="s">
        <v>285</v>
      </c>
      <c r="H154" s="347" t="s">
        <v>39</v>
      </c>
      <c r="I154" s="353" t="s">
        <v>285</v>
      </c>
      <c r="J154" s="353" t="s">
        <v>285</v>
      </c>
      <c r="K154" s="353" t="s">
        <v>285</v>
      </c>
      <c r="L154" s="353" t="s">
        <v>285</v>
      </c>
      <c r="M154" s="353" t="s">
        <v>285</v>
      </c>
      <c r="AP154" s="3"/>
    </row>
    <row r="155" spans="1:42" s="343" customFormat="1" ht="30" customHeight="1" x14ac:dyDescent="0.25">
      <c r="A155" s="517">
        <v>1</v>
      </c>
      <c r="B155" s="492" t="s">
        <v>71</v>
      </c>
      <c r="C155" s="492" t="s">
        <v>469</v>
      </c>
      <c r="D155" s="492" t="s">
        <v>36</v>
      </c>
      <c r="E155" s="334" t="s">
        <v>474</v>
      </c>
      <c r="F155" s="96" t="s">
        <v>466</v>
      </c>
      <c r="G155" s="96" t="s">
        <v>25</v>
      </c>
      <c r="H155" s="95">
        <v>1</v>
      </c>
      <c r="I155" s="95">
        <v>0</v>
      </c>
      <c r="J155" s="95">
        <v>0</v>
      </c>
      <c r="K155" s="327">
        <v>2154.65</v>
      </c>
      <c r="L155" s="327">
        <v>0</v>
      </c>
      <c r="M155" s="327">
        <v>0</v>
      </c>
      <c r="AP155" s="3"/>
    </row>
    <row r="156" spans="1:42" s="343" customFormat="1" ht="20.100000000000001" customHeight="1" x14ac:dyDescent="0.25">
      <c r="A156" s="517"/>
      <c r="B156" s="492"/>
      <c r="C156" s="492"/>
      <c r="D156" s="492"/>
      <c r="E156" s="90" t="s">
        <v>424</v>
      </c>
      <c r="F156" s="353" t="s">
        <v>285</v>
      </c>
      <c r="G156" s="353" t="s">
        <v>285</v>
      </c>
      <c r="H156" s="348" t="s">
        <v>58</v>
      </c>
      <c r="I156" s="353" t="s">
        <v>285</v>
      </c>
      <c r="J156" s="353" t="s">
        <v>285</v>
      </c>
      <c r="K156" s="353" t="s">
        <v>285</v>
      </c>
      <c r="L156" s="353" t="s">
        <v>285</v>
      </c>
      <c r="M156" s="353" t="s">
        <v>285</v>
      </c>
      <c r="AP156" s="3"/>
    </row>
    <row r="157" spans="1:42" s="343" customFormat="1" ht="20.100000000000001" customHeight="1" x14ac:dyDescent="0.25">
      <c r="A157" s="517"/>
      <c r="B157" s="492"/>
      <c r="C157" s="492"/>
      <c r="D157" s="492"/>
      <c r="E157" s="90" t="s">
        <v>425</v>
      </c>
      <c r="F157" s="353" t="s">
        <v>285</v>
      </c>
      <c r="G157" s="353" t="s">
        <v>285</v>
      </c>
      <c r="H157" s="348" t="s">
        <v>69</v>
      </c>
      <c r="I157" s="353" t="s">
        <v>285</v>
      </c>
      <c r="J157" s="353" t="s">
        <v>285</v>
      </c>
      <c r="K157" s="353" t="s">
        <v>285</v>
      </c>
      <c r="L157" s="353" t="s">
        <v>285</v>
      </c>
      <c r="M157" s="353" t="s">
        <v>285</v>
      </c>
      <c r="AP157" s="3"/>
    </row>
    <row r="158" spans="1:42" s="343" customFormat="1" ht="20.100000000000001" customHeight="1" x14ac:dyDescent="0.25">
      <c r="A158" s="517"/>
      <c r="B158" s="492"/>
      <c r="C158" s="492"/>
      <c r="D158" s="492"/>
      <c r="E158" s="90" t="s">
        <v>244</v>
      </c>
      <c r="F158" s="353" t="s">
        <v>285</v>
      </c>
      <c r="G158" s="353" t="s">
        <v>285</v>
      </c>
      <c r="H158" s="347" t="s">
        <v>69</v>
      </c>
      <c r="I158" s="353" t="s">
        <v>285</v>
      </c>
      <c r="J158" s="353" t="s">
        <v>285</v>
      </c>
      <c r="K158" s="353" t="s">
        <v>285</v>
      </c>
      <c r="L158" s="353" t="s">
        <v>285</v>
      </c>
      <c r="M158" s="353" t="s">
        <v>285</v>
      </c>
      <c r="AP158" s="3"/>
    </row>
    <row r="159" spans="1:42" s="343" customFormat="1" ht="20.100000000000001" customHeight="1" x14ac:dyDescent="0.25">
      <c r="A159" s="518"/>
      <c r="B159" s="518"/>
      <c r="C159" s="518"/>
      <c r="D159" s="518"/>
      <c r="E159" s="90" t="s">
        <v>245</v>
      </c>
      <c r="F159" s="353" t="s">
        <v>285</v>
      </c>
      <c r="G159" s="353" t="s">
        <v>285</v>
      </c>
      <c r="H159" s="347" t="s">
        <v>38</v>
      </c>
      <c r="I159" s="353" t="s">
        <v>285</v>
      </c>
      <c r="J159" s="353" t="s">
        <v>285</v>
      </c>
      <c r="K159" s="353" t="s">
        <v>285</v>
      </c>
      <c r="L159" s="353" t="s">
        <v>285</v>
      </c>
      <c r="M159" s="353" t="s">
        <v>285</v>
      </c>
      <c r="AP159" s="3"/>
    </row>
    <row r="160" spans="1:42" s="343" customFormat="1" ht="20.100000000000001" customHeight="1" x14ac:dyDescent="0.25">
      <c r="A160" s="518"/>
      <c r="B160" s="518"/>
      <c r="C160" s="518"/>
      <c r="D160" s="518"/>
      <c r="E160" s="90" t="s">
        <v>32</v>
      </c>
      <c r="F160" s="353" t="s">
        <v>285</v>
      </c>
      <c r="G160" s="353" t="s">
        <v>285</v>
      </c>
      <c r="H160" s="347" t="s">
        <v>227</v>
      </c>
      <c r="I160" s="353" t="s">
        <v>285</v>
      </c>
      <c r="J160" s="353" t="s">
        <v>285</v>
      </c>
      <c r="K160" s="353" t="s">
        <v>285</v>
      </c>
      <c r="L160" s="353" t="s">
        <v>285</v>
      </c>
      <c r="M160" s="353" t="s">
        <v>285</v>
      </c>
      <c r="AP160" s="3"/>
    </row>
    <row r="164" spans="1:42" s="343" customFormat="1" x14ac:dyDescent="0.25">
      <c r="A164" s="3"/>
      <c r="B164" s="3"/>
      <c r="C164" s="3"/>
      <c r="D164" s="3"/>
      <c r="E164" s="100"/>
      <c r="F164" s="3"/>
      <c r="G164" s="3"/>
      <c r="H164" s="3"/>
      <c r="I164" s="3"/>
      <c r="J164" s="3"/>
      <c r="K164" s="3"/>
      <c r="L164" s="3"/>
      <c r="M164" s="3" t="s">
        <v>472</v>
      </c>
      <c r="AP164" s="3"/>
    </row>
  </sheetData>
  <autoFilter ref="A1:M160">
    <filterColumn colId="9" showButton="0"/>
    <filterColumn colId="10" showButton="0"/>
    <filterColumn colId="11" showButton="0"/>
  </autoFilter>
  <mergeCells count="168">
    <mergeCell ref="A151:A154"/>
    <mergeCell ref="B151:B154"/>
    <mergeCell ref="C151:C154"/>
    <mergeCell ref="D151:D154"/>
    <mergeCell ref="A155:A160"/>
    <mergeCell ref="B155:B160"/>
    <mergeCell ref="C155:C160"/>
    <mergeCell ref="D155:D160"/>
    <mergeCell ref="A143:A145"/>
    <mergeCell ref="B143:B145"/>
    <mergeCell ref="C143:C145"/>
    <mergeCell ref="D143:D145"/>
    <mergeCell ref="A147:A150"/>
    <mergeCell ref="B147:B150"/>
    <mergeCell ref="C147:C150"/>
    <mergeCell ref="D147:D150"/>
    <mergeCell ref="A137:A139"/>
    <mergeCell ref="B137:B139"/>
    <mergeCell ref="C137:C139"/>
    <mergeCell ref="D137:D139"/>
    <mergeCell ref="A140:A142"/>
    <mergeCell ref="B140:B142"/>
    <mergeCell ref="C140:C142"/>
    <mergeCell ref="D140:D142"/>
    <mergeCell ref="A131:A133"/>
    <mergeCell ref="B131:B133"/>
    <mergeCell ref="C131:C133"/>
    <mergeCell ref="D131:D133"/>
    <mergeCell ref="A134:A136"/>
    <mergeCell ref="B134:B136"/>
    <mergeCell ref="C134:C136"/>
    <mergeCell ref="D134:D136"/>
    <mergeCell ref="A125:A127"/>
    <mergeCell ref="B125:B127"/>
    <mergeCell ref="C125:C127"/>
    <mergeCell ref="D125:D127"/>
    <mergeCell ref="A128:A130"/>
    <mergeCell ref="B128:B130"/>
    <mergeCell ref="C128:C130"/>
    <mergeCell ref="D128:D130"/>
    <mergeCell ref="A119:A121"/>
    <mergeCell ref="B119:B121"/>
    <mergeCell ref="C119:C121"/>
    <mergeCell ref="D119:D121"/>
    <mergeCell ref="A122:A124"/>
    <mergeCell ref="B122:B124"/>
    <mergeCell ref="C122:C124"/>
    <mergeCell ref="D122:D124"/>
    <mergeCell ref="A111:A114"/>
    <mergeCell ref="B111:B114"/>
    <mergeCell ref="C111:C114"/>
    <mergeCell ref="D111:D114"/>
    <mergeCell ref="A116:A118"/>
    <mergeCell ref="B116:B118"/>
    <mergeCell ref="C116:C118"/>
    <mergeCell ref="D116:D118"/>
    <mergeCell ref="A103:A106"/>
    <mergeCell ref="B103:B106"/>
    <mergeCell ref="C103:C106"/>
    <mergeCell ref="D103:D106"/>
    <mergeCell ref="A107:A110"/>
    <mergeCell ref="B107:B110"/>
    <mergeCell ref="C107:C110"/>
    <mergeCell ref="D107:D110"/>
    <mergeCell ref="A95:A97"/>
    <mergeCell ref="B95:B97"/>
    <mergeCell ref="C95:C97"/>
    <mergeCell ref="D95:D97"/>
    <mergeCell ref="A99:A102"/>
    <mergeCell ref="B99:B102"/>
    <mergeCell ref="C99:C102"/>
    <mergeCell ref="D99:D102"/>
    <mergeCell ref="A86:A90"/>
    <mergeCell ref="B86:B90"/>
    <mergeCell ref="C86:C90"/>
    <mergeCell ref="D86:D90"/>
    <mergeCell ref="A91:A94"/>
    <mergeCell ref="B91:B94"/>
    <mergeCell ref="C91:C94"/>
    <mergeCell ref="D91:D94"/>
    <mergeCell ref="A77:A80"/>
    <mergeCell ref="B77:B80"/>
    <mergeCell ref="C77:C80"/>
    <mergeCell ref="D77:D80"/>
    <mergeCell ref="A81:A85"/>
    <mergeCell ref="B81:B85"/>
    <mergeCell ref="C81:C85"/>
    <mergeCell ref="D81:D85"/>
    <mergeCell ref="A69:A72"/>
    <mergeCell ref="B69:B72"/>
    <mergeCell ref="C69:C72"/>
    <mergeCell ref="D69:D72"/>
    <mergeCell ref="A73:A76"/>
    <mergeCell ref="B73:B76"/>
    <mergeCell ref="C73:C76"/>
    <mergeCell ref="D73:D76"/>
    <mergeCell ref="A61:A64"/>
    <mergeCell ref="B61:B64"/>
    <mergeCell ref="C61:C64"/>
    <mergeCell ref="D61:D64"/>
    <mergeCell ref="A65:A68"/>
    <mergeCell ref="B65:B68"/>
    <mergeCell ref="C65:C68"/>
    <mergeCell ref="D65:D68"/>
    <mergeCell ref="A53:A56"/>
    <mergeCell ref="B53:B56"/>
    <mergeCell ref="C53:C56"/>
    <mergeCell ref="D53:D56"/>
    <mergeCell ref="A57:A60"/>
    <mergeCell ref="B57:B60"/>
    <mergeCell ref="C57:C60"/>
    <mergeCell ref="D57:D60"/>
    <mergeCell ref="A45:A48"/>
    <mergeCell ref="B45:B48"/>
    <mergeCell ref="C45:C48"/>
    <mergeCell ref="D45:D48"/>
    <mergeCell ref="A49:A52"/>
    <mergeCell ref="B49:B52"/>
    <mergeCell ref="C49:C52"/>
    <mergeCell ref="D49:D52"/>
    <mergeCell ref="A37:A40"/>
    <mergeCell ref="B37:B40"/>
    <mergeCell ref="C37:C40"/>
    <mergeCell ref="D37:D40"/>
    <mergeCell ref="A41:A44"/>
    <mergeCell ref="B41:B44"/>
    <mergeCell ref="C41:C44"/>
    <mergeCell ref="D41:D44"/>
    <mergeCell ref="A29:A32"/>
    <mergeCell ref="B29:B32"/>
    <mergeCell ref="C29:C32"/>
    <mergeCell ref="D29:D32"/>
    <mergeCell ref="A33:A36"/>
    <mergeCell ref="B33:B36"/>
    <mergeCell ref="C33:C36"/>
    <mergeCell ref="D33:D36"/>
    <mergeCell ref="A21:A24"/>
    <mergeCell ref="B21:B24"/>
    <mergeCell ref="C21:C24"/>
    <mergeCell ref="D21:D24"/>
    <mergeCell ref="A25:A28"/>
    <mergeCell ref="B25:B28"/>
    <mergeCell ref="C25:C28"/>
    <mergeCell ref="D25:D28"/>
    <mergeCell ref="A13:A16"/>
    <mergeCell ref="B13:B16"/>
    <mergeCell ref="C13:C16"/>
    <mergeCell ref="D13:D16"/>
    <mergeCell ref="A17:A20"/>
    <mergeCell ref="B17:B20"/>
    <mergeCell ref="C17:C20"/>
    <mergeCell ref="D17:D20"/>
    <mergeCell ref="K6:M8"/>
    <mergeCell ref="N6:Q6"/>
    <mergeCell ref="S6:V6"/>
    <mergeCell ref="F7:F9"/>
    <mergeCell ref="G7:G9"/>
    <mergeCell ref="H7:J8"/>
    <mergeCell ref="J1:M1"/>
    <mergeCell ref="A2:M2"/>
    <mergeCell ref="A3:M3"/>
    <mergeCell ref="C4:M4"/>
    <mergeCell ref="A6:A9"/>
    <mergeCell ref="B6:B9"/>
    <mergeCell ref="C6:C9"/>
    <mergeCell ref="D6:D9"/>
    <mergeCell ref="E6:E9"/>
    <mergeCell ref="F6:J6"/>
  </mergeCells>
  <pageMargins left="0.62992125984251968" right="0.23622047244094491" top="0.39370078740157483" bottom="0.19685039370078741" header="0.31496062992125984" footer="0.31496062992125984"/>
  <pageSetup paperSize="9" scale="54" fitToHeight="0" orientation="landscape" r:id="rId1"/>
  <headerFooter differentFirst="1">
    <oddHeader>&amp;C&amp;"Arial Cyr,обычный"&amp;10&amp;P</oddHeader>
  </headerFooter>
  <rowBreaks count="4" manualBreakCount="4">
    <brk id="36" max="12" man="1"/>
    <brk id="76" max="12" man="1"/>
    <brk id="106" max="12" man="1"/>
    <brk id="136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90"/>
  <sheetViews>
    <sheetView topLeftCell="A10" zoomScale="60" zoomScaleNormal="60" zoomScaleSheetLayoutView="66" zoomScalePageLayoutView="70" workbookViewId="0">
      <selection activeCell="D98" sqref="D98:D101"/>
    </sheetView>
  </sheetViews>
  <sheetFormatPr defaultColWidth="8.7109375" defaultRowHeight="15.75" x14ac:dyDescent="0.25"/>
  <cols>
    <col min="1" max="3" width="10.28515625" style="3" bestFit="1" customWidth="1"/>
    <col min="4" max="4" width="18.42578125" style="3" customWidth="1"/>
    <col min="5" max="5" width="75.7109375" style="3" customWidth="1"/>
    <col min="6" max="6" width="28.85546875" style="3" customWidth="1"/>
    <col min="7" max="7" width="11" style="3" customWidth="1"/>
    <col min="8" max="10" width="20.7109375" style="3" customWidth="1"/>
    <col min="11" max="11" width="18.85546875" style="3" customWidth="1"/>
    <col min="12" max="12" width="18.140625" style="3" customWidth="1"/>
    <col min="13" max="13" width="16.5703125" style="3" customWidth="1"/>
    <col min="14" max="14" width="80.42578125" style="5" hidden="1" customWidth="1"/>
    <col min="15" max="15" width="10.28515625" style="343" hidden="1" customWidth="1"/>
    <col min="16" max="17" width="11.5703125" style="343" hidden="1" customWidth="1"/>
    <col min="18" max="18" width="10.28515625" style="343" hidden="1" customWidth="1"/>
    <col min="19" max="20" width="8.7109375" style="343" hidden="1" bestFit="1" customWidth="1"/>
    <col min="21" max="21" width="9.140625" style="343" hidden="1" customWidth="1"/>
    <col min="22" max="23" width="10.28515625" style="343" hidden="1" customWidth="1"/>
    <col min="24" max="24" width="25.5703125" style="343" hidden="1" customWidth="1"/>
    <col min="25" max="25" width="26.85546875" style="396" customWidth="1"/>
    <col min="26" max="26" width="17.28515625" style="396" customWidth="1"/>
    <col min="27" max="27" width="22.42578125" style="396" customWidth="1"/>
    <col min="28" max="28" width="8.7109375" style="396" bestFit="1" customWidth="1"/>
    <col min="29" max="29" width="12.28515625" style="396" bestFit="1" customWidth="1"/>
    <col min="30" max="30" width="9.140625" style="396" bestFit="1" customWidth="1"/>
    <col min="31" max="41" width="8.7109375" style="396" bestFit="1" customWidth="1"/>
    <col min="42" max="42" width="8.7109375" style="397" bestFit="1" customWidth="1"/>
    <col min="43" max="44" width="8.7109375" style="397"/>
    <col min="45" max="16384" width="8.7109375" style="3"/>
  </cols>
  <sheetData>
    <row r="1" spans="1:44" s="343" customFormat="1" ht="144.75" customHeight="1" x14ac:dyDescent="0.3">
      <c r="A1" s="335"/>
      <c r="B1" s="338"/>
      <c r="C1" s="338"/>
      <c r="D1" s="338"/>
      <c r="E1" s="338"/>
      <c r="F1" s="338"/>
      <c r="G1" s="338"/>
      <c r="H1" s="338"/>
      <c r="I1" s="338"/>
      <c r="J1" s="421" t="s">
        <v>320</v>
      </c>
      <c r="K1" s="421"/>
      <c r="L1" s="421"/>
      <c r="M1" s="421"/>
      <c r="N1" s="1"/>
      <c r="Y1" s="396"/>
      <c r="Z1" s="396"/>
      <c r="AA1" s="396"/>
      <c r="AB1" s="396"/>
      <c r="AC1" s="396"/>
      <c r="AD1" s="396"/>
      <c r="AE1" s="396"/>
      <c r="AF1" s="396"/>
      <c r="AG1" s="396"/>
      <c r="AH1" s="396"/>
      <c r="AI1" s="396"/>
      <c r="AJ1" s="396"/>
      <c r="AK1" s="396"/>
      <c r="AL1" s="396"/>
      <c r="AM1" s="396"/>
      <c r="AN1" s="396"/>
      <c r="AO1" s="396"/>
      <c r="AP1" s="397"/>
      <c r="AQ1" s="396"/>
      <c r="AR1" s="396"/>
    </row>
    <row r="2" spans="1:44" s="343" customFormat="1" ht="18.75" customHeight="1" x14ac:dyDescent="0.25">
      <c r="A2" s="422" t="s">
        <v>0</v>
      </c>
      <c r="B2" s="422"/>
      <c r="C2" s="422"/>
      <c r="D2" s="422"/>
      <c r="E2" s="422"/>
      <c r="F2" s="422"/>
      <c r="G2" s="422"/>
      <c r="H2" s="422"/>
      <c r="I2" s="422"/>
      <c r="J2" s="422"/>
      <c r="K2" s="422"/>
      <c r="L2" s="422"/>
      <c r="M2" s="422"/>
      <c r="N2" s="4"/>
      <c r="Y2" s="396"/>
      <c r="Z2" s="396"/>
      <c r="AA2" s="396"/>
      <c r="AB2" s="396"/>
      <c r="AC2" s="396"/>
      <c r="AD2" s="396"/>
      <c r="AE2" s="396"/>
      <c r="AF2" s="396"/>
      <c r="AG2" s="396"/>
      <c r="AH2" s="396"/>
      <c r="AI2" s="396"/>
      <c r="AJ2" s="396"/>
      <c r="AK2" s="396"/>
      <c r="AL2" s="396"/>
      <c r="AM2" s="396"/>
      <c r="AN2" s="396"/>
      <c r="AO2" s="396"/>
      <c r="AP2" s="397"/>
      <c r="AQ2" s="396"/>
      <c r="AR2" s="396"/>
    </row>
    <row r="3" spans="1:44" s="343" customFormat="1" ht="18.75" customHeight="1" x14ac:dyDescent="0.25">
      <c r="A3" s="422" t="s">
        <v>76</v>
      </c>
      <c r="B3" s="422"/>
      <c r="C3" s="422"/>
      <c r="D3" s="422"/>
      <c r="E3" s="422"/>
      <c r="F3" s="422"/>
      <c r="G3" s="422"/>
      <c r="H3" s="422"/>
      <c r="I3" s="422"/>
      <c r="J3" s="422"/>
      <c r="K3" s="422"/>
      <c r="L3" s="422"/>
      <c r="M3" s="422"/>
      <c r="N3" s="5"/>
      <c r="Y3" s="396"/>
      <c r="Z3" s="396"/>
      <c r="AA3" s="396"/>
      <c r="AB3" s="396"/>
      <c r="AC3" s="396"/>
      <c r="AD3" s="396"/>
      <c r="AE3" s="396"/>
      <c r="AF3" s="396"/>
      <c r="AG3" s="396"/>
      <c r="AH3" s="396"/>
      <c r="AI3" s="396"/>
      <c r="AJ3" s="396"/>
      <c r="AK3" s="396"/>
      <c r="AL3" s="396"/>
      <c r="AM3" s="396"/>
      <c r="AN3" s="396"/>
      <c r="AO3" s="396"/>
      <c r="AP3" s="397"/>
      <c r="AQ3" s="396"/>
      <c r="AR3" s="396"/>
    </row>
    <row r="4" spans="1:44" s="343" customFormat="1" ht="18.75" customHeight="1" x14ac:dyDescent="0.25">
      <c r="A4" s="335"/>
      <c r="B4" s="335"/>
      <c r="C4" s="422" t="s">
        <v>2</v>
      </c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5"/>
      <c r="Y4" s="396"/>
      <c r="Z4" s="396"/>
      <c r="AA4" s="396"/>
      <c r="AB4" s="396"/>
      <c r="AC4" s="396"/>
      <c r="AD4" s="396"/>
      <c r="AE4" s="396"/>
      <c r="AF4" s="396"/>
      <c r="AG4" s="396"/>
      <c r="AH4" s="396"/>
      <c r="AI4" s="396"/>
      <c r="AJ4" s="396"/>
      <c r="AK4" s="396"/>
      <c r="AL4" s="396"/>
      <c r="AM4" s="396"/>
      <c r="AN4" s="396"/>
      <c r="AO4" s="396"/>
      <c r="AP4" s="397"/>
      <c r="AQ4" s="396"/>
      <c r="AR4" s="396"/>
    </row>
    <row r="5" spans="1:44" ht="10.5" customHeight="1" x14ac:dyDescent="0.25"/>
    <row r="6" spans="1:44" s="343" customFormat="1" ht="81.75" customHeight="1" x14ac:dyDescent="0.25">
      <c r="A6" s="423" t="s">
        <v>3</v>
      </c>
      <c r="B6" s="423" t="s">
        <v>4</v>
      </c>
      <c r="C6" s="426" t="s">
        <v>279</v>
      </c>
      <c r="D6" s="415" t="s">
        <v>6</v>
      </c>
      <c r="E6" s="415" t="s">
        <v>7</v>
      </c>
      <c r="F6" s="415" t="s">
        <v>8</v>
      </c>
      <c r="G6" s="429"/>
      <c r="H6" s="404"/>
      <c r="I6" s="404"/>
      <c r="J6" s="405"/>
      <c r="K6" s="404" t="s">
        <v>9</v>
      </c>
      <c r="L6" s="404"/>
      <c r="M6" s="405"/>
      <c r="N6" s="410" t="s">
        <v>10</v>
      </c>
      <c r="O6" s="413" t="s">
        <v>11</v>
      </c>
      <c r="P6" s="414"/>
      <c r="Q6" s="414"/>
      <c r="R6" s="413"/>
      <c r="T6" s="410" t="s">
        <v>12</v>
      </c>
      <c r="U6" s="414"/>
      <c r="V6" s="414"/>
      <c r="W6" s="413"/>
      <c r="Y6" s="396"/>
      <c r="Z6" s="396"/>
      <c r="AA6" s="396"/>
      <c r="AB6" s="396"/>
      <c r="AC6" s="396"/>
      <c r="AD6" s="396"/>
      <c r="AE6" s="396"/>
      <c r="AF6" s="396"/>
      <c r="AG6" s="396"/>
      <c r="AH6" s="396"/>
      <c r="AI6" s="396"/>
      <c r="AJ6" s="396"/>
      <c r="AK6" s="396"/>
      <c r="AL6" s="396"/>
      <c r="AM6" s="396"/>
      <c r="AN6" s="396"/>
      <c r="AO6" s="396"/>
      <c r="AP6" s="397"/>
      <c r="AQ6" s="396"/>
      <c r="AR6" s="396"/>
    </row>
    <row r="7" spans="1:44" s="343" customFormat="1" ht="23.25" customHeight="1" x14ac:dyDescent="0.25">
      <c r="A7" s="424"/>
      <c r="B7" s="424"/>
      <c r="C7" s="427"/>
      <c r="D7" s="416"/>
      <c r="E7" s="416"/>
      <c r="F7" s="415" t="s">
        <v>13</v>
      </c>
      <c r="G7" s="418" t="s">
        <v>14</v>
      </c>
      <c r="H7" s="420" t="s">
        <v>15</v>
      </c>
      <c r="I7" s="420"/>
      <c r="J7" s="420"/>
      <c r="K7" s="406"/>
      <c r="L7" s="406"/>
      <c r="M7" s="407"/>
      <c r="N7" s="411"/>
      <c r="O7" s="340"/>
      <c r="P7" s="339"/>
      <c r="Q7" s="339"/>
      <c r="R7" s="339"/>
      <c r="T7" s="339"/>
      <c r="U7" s="339"/>
      <c r="V7" s="339"/>
      <c r="W7" s="339"/>
      <c r="Y7" s="396"/>
      <c r="Z7" s="396"/>
      <c r="AA7" s="396"/>
      <c r="AB7" s="396"/>
      <c r="AC7" s="396"/>
      <c r="AD7" s="396"/>
      <c r="AE7" s="396"/>
      <c r="AF7" s="396"/>
      <c r="AG7" s="396"/>
      <c r="AH7" s="396"/>
      <c r="AI7" s="396"/>
      <c r="AJ7" s="396"/>
      <c r="AK7" s="396"/>
      <c r="AL7" s="396"/>
      <c r="AM7" s="396"/>
      <c r="AN7" s="396"/>
      <c r="AO7" s="396"/>
      <c r="AP7" s="397"/>
      <c r="AQ7" s="396"/>
      <c r="AR7" s="396"/>
    </row>
    <row r="8" spans="1:44" s="343" customFormat="1" ht="22.5" customHeight="1" x14ac:dyDescent="0.25">
      <c r="A8" s="424"/>
      <c r="B8" s="424"/>
      <c r="C8" s="427"/>
      <c r="D8" s="416"/>
      <c r="E8" s="416"/>
      <c r="F8" s="416"/>
      <c r="G8" s="419"/>
      <c r="H8" s="420"/>
      <c r="I8" s="420"/>
      <c r="J8" s="420"/>
      <c r="K8" s="408"/>
      <c r="L8" s="408"/>
      <c r="M8" s="409"/>
      <c r="N8" s="412"/>
      <c r="O8" s="340"/>
      <c r="P8" s="339"/>
      <c r="Q8" s="339"/>
      <c r="R8" s="339"/>
      <c r="T8" s="339"/>
      <c r="U8" s="339"/>
      <c r="V8" s="339"/>
      <c r="W8" s="339"/>
      <c r="Y8" s="396"/>
      <c r="Z8" s="396"/>
      <c r="AA8" s="396"/>
      <c r="AB8" s="396"/>
      <c r="AC8" s="396"/>
      <c r="AD8" s="396"/>
      <c r="AE8" s="396"/>
      <c r="AF8" s="396"/>
      <c r="AG8" s="396"/>
      <c r="AH8" s="396"/>
      <c r="AI8" s="396"/>
      <c r="AJ8" s="396"/>
      <c r="AK8" s="396"/>
      <c r="AL8" s="396"/>
      <c r="AM8" s="396"/>
      <c r="AN8" s="396"/>
      <c r="AO8" s="396"/>
      <c r="AP8" s="397"/>
      <c r="AQ8" s="396"/>
      <c r="AR8" s="396"/>
    </row>
    <row r="9" spans="1:44" s="343" customFormat="1" ht="43.5" customHeight="1" x14ac:dyDescent="0.25">
      <c r="A9" s="425"/>
      <c r="B9" s="425"/>
      <c r="C9" s="428"/>
      <c r="D9" s="417"/>
      <c r="E9" s="417"/>
      <c r="F9" s="417"/>
      <c r="G9" s="417"/>
      <c r="H9" s="337" t="s">
        <v>16</v>
      </c>
      <c r="I9" s="337" t="s">
        <v>17</v>
      </c>
      <c r="J9" s="337" t="s">
        <v>18</v>
      </c>
      <c r="K9" s="336" t="s">
        <v>16</v>
      </c>
      <c r="L9" s="336" t="s">
        <v>17</v>
      </c>
      <c r="M9" s="336" t="s">
        <v>18</v>
      </c>
      <c r="N9" s="6"/>
      <c r="O9" s="7">
        <v>2020</v>
      </c>
      <c r="P9" s="8">
        <v>2021</v>
      </c>
      <c r="Q9" s="8">
        <v>2022</v>
      </c>
      <c r="R9" s="8">
        <v>2023</v>
      </c>
      <c r="T9" s="8">
        <v>2020</v>
      </c>
      <c r="U9" s="8">
        <v>2021</v>
      </c>
      <c r="V9" s="8">
        <v>2022</v>
      </c>
      <c r="W9" s="8">
        <v>2023</v>
      </c>
      <c r="Y9" s="398"/>
      <c r="Z9" s="398"/>
      <c r="AA9" s="396"/>
      <c r="AB9" s="396"/>
      <c r="AC9" s="396"/>
      <c r="AD9" s="396"/>
      <c r="AE9" s="396"/>
      <c r="AF9" s="396"/>
      <c r="AG9" s="396"/>
      <c r="AH9" s="396"/>
      <c r="AI9" s="396"/>
      <c r="AJ9" s="396"/>
      <c r="AK9" s="396"/>
      <c r="AL9" s="396"/>
      <c r="AM9" s="396"/>
      <c r="AN9" s="396"/>
      <c r="AO9" s="396"/>
      <c r="AP9" s="397"/>
      <c r="AQ9" s="396"/>
      <c r="AR9" s="396"/>
    </row>
    <row r="10" spans="1:44" s="343" customFormat="1" x14ac:dyDescent="0.25">
      <c r="A10" s="336">
        <v>1</v>
      </c>
      <c r="B10" s="336">
        <v>2</v>
      </c>
      <c r="C10" s="336">
        <v>3</v>
      </c>
      <c r="D10" s="336">
        <v>4</v>
      </c>
      <c r="E10" s="336">
        <v>5</v>
      </c>
      <c r="F10" s="336">
        <v>6</v>
      </c>
      <c r="G10" s="336">
        <v>7</v>
      </c>
      <c r="H10" s="336">
        <v>8</v>
      </c>
      <c r="I10" s="336">
        <v>9</v>
      </c>
      <c r="J10" s="336">
        <v>10</v>
      </c>
      <c r="K10" s="336">
        <v>11</v>
      </c>
      <c r="L10" s="336">
        <v>12</v>
      </c>
      <c r="M10" s="336">
        <v>13</v>
      </c>
      <c r="N10" s="6"/>
      <c r="Y10" s="398"/>
      <c r="Z10" s="398"/>
      <c r="AA10" s="396"/>
      <c r="AB10" s="396"/>
      <c r="AC10" s="396"/>
      <c r="AD10" s="396"/>
      <c r="AE10" s="396"/>
      <c r="AF10" s="396"/>
      <c r="AG10" s="396"/>
      <c r="AH10" s="396"/>
      <c r="AI10" s="396"/>
      <c r="AJ10" s="396"/>
      <c r="AK10" s="396"/>
      <c r="AL10" s="396"/>
      <c r="AM10" s="396"/>
      <c r="AN10" s="396"/>
      <c r="AO10" s="396"/>
      <c r="AP10" s="397"/>
      <c r="AQ10" s="396"/>
      <c r="AR10" s="396"/>
    </row>
    <row r="11" spans="1:44" s="343" customFormat="1" ht="37.5" customHeight="1" x14ac:dyDescent="0.25">
      <c r="A11" s="148" t="s">
        <v>285</v>
      </c>
      <c r="B11" s="148" t="s">
        <v>285</v>
      </c>
      <c r="C11" s="149" t="s">
        <v>285</v>
      </c>
      <c r="D11" s="149" t="s">
        <v>285</v>
      </c>
      <c r="E11" s="260" t="s">
        <v>20</v>
      </c>
      <c r="F11" s="261" t="s">
        <v>285</v>
      </c>
      <c r="G11" s="262" t="s">
        <v>285</v>
      </c>
      <c r="H11" s="262" t="s">
        <v>285</v>
      </c>
      <c r="I11" s="262" t="s">
        <v>285</v>
      </c>
      <c r="J11" s="149" t="s">
        <v>285</v>
      </c>
      <c r="K11" s="12">
        <f>K12+K17</f>
        <v>271015.31</v>
      </c>
      <c r="L11" s="12">
        <f>L12+L17</f>
        <v>367509.55</v>
      </c>
      <c r="M11" s="12">
        <f>M12+M17</f>
        <v>50000</v>
      </c>
      <c r="N11" s="12" t="e">
        <f>N12+#REF!</f>
        <v>#REF!</v>
      </c>
      <c r="O11" s="12" t="e">
        <f>O12+#REF!</f>
        <v>#REF!</v>
      </c>
      <c r="P11" s="12" t="e">
        <f>P12+#REF!</f>
        <v>#REF!</v>
      </c>
      <c r="Q11" s="12" t="e">
        <f>Q12+#REF!</f>
        <v>#REF!</v>
      </c>
      <c r="R11" s="12" t="e">
        <f>R12+#REF!</f>
        <v>#REF!</v>
      </c>
      <c r="S11" s="12" t="e">
        <f>S12+#REF!</f>
        <v>#REF!</v>
      </c>
      <c r="T11" s="12" t="e">
        <f>T12+#REF!</f>
        <v>#REF!</v>
      </c>
      <c r="U11" s="12" t="e">
        <f>U12+#REF!</f>
        <v>#REF!</v>
      </c>
      <c r="V11" s="12" t="e">
        <f>V12+#REF!</f>
        <v>#REF!</v>
      </c>
      <c r="W11" s="12" t="e">
        <f>W12+#REF!</f>
        <v>#REF!</v>
      </c>
      <c r="X11" s="12" t="e">
        <f>X12+#REF!</f>
        <v>#REF!</v>
      </c>
      <c r="Y11" s="396"/>
      <c r="Z11" s="396"/>
      <c r="AA11" s="396"/>
      <c r="AB11" s="396"/>
      <c r="AC11" s="396"/>
      <c r="AD11" s="396"/>
      <c r="AE11" s="396"/>
      <c r="AF11" s="396"/>
      <c r="AG11" s="396"/>
      <c r="AH11" s="396"/>
      <c r="AI11" s="396"/>
      <c r="AJ11" s="396"/>
      <c r="AK11" s="396"/>
      <c r="AL11" s="396"/>
      <c r="AM11" s="396"/>
      <c r="AN11" s="396"/>
      <c r="AO11" s="396"/>
      <c r="AP11" s="397"/>
      <c r="AQ11" s="396"/>
      <c r="AR11" s="396"/>
    </row>
    <row r="12" spans="1:44" s="343" customFormat="1" ht="50.1" customHeight="1" x14ac:dyDescent="0.25">
      <c r="A12" s="345">
        <v>1</v>
      </c>
      <c r="B12" s="346" t="s">
        <v>77</v>
      </c>
      <c r="C12" s="346" t="s">
        <v>78</v>
      </c>
      <c r="D12" s="346" t="s">
        <v>19</v>
      </c>
      <c r="E12" s="157" t="s">
        <v>274</v>
      </c>
      <c r="F12" s="146" t="s">
        <v>24</v>
      </c>
      <c r="G12" s="145" t="s">
        <v>25</v>
      </c>
      <c r="H12" s="146">
        <f t="shared" ref="H12:M12" si="0">H13</f>
        <v>0</v>
      </c>
      <c r="I12" s="146">
        <f t="shared" si="0"/>
        <v>1</v>
      </c>
      <c r="J12" s="146">
        <f t="shared" si="0"/>
        <v>0</v>
      </c>
      <c r="K12" s="156">
        <f t="shared" si="0"/>
        <v>141895.79999999999</v>
      </c>
      <c r="L12" s="156">
        <f t="shared" si="0"/>
        <v>317509.55</v>
      </c>
      <c r="M12" s="156">
        <f t="shared" si="0"/>
        <v>0</v>
      </c>
      <c r="O12" s="13"/>
      <c r="P12" s="13"/>
      <c r="Q12" s="13"/>
      <c r="R12" s="13"/>
      <c r="S12" s="13"/>
      <c r="T12" s="13"/>
      <c r="U12" s="13"/>
      <c r="V12" s="13"/>
      <c r="W12" s="13"/>
      <c r="Y12" s="396"/>
      <c r="Z12" s="396"/>
      <c r="AA12" s="396"/>
      <c r="AB12" s="396"/>
      <c r="AC12" s="396"/>
      <c r="AD12" s="396"/>
      <c r="AE12" s="396"/>
      <c r="AF12" s="396"/>
      <c r="AG12" s="396"/>
      <c r="AH12" s="396"/>
      <c r="AI12" s="396"/>
      <c r="AJ12" s="396"/>
      <c r="AK12" s="396"/>
      <c r="AL12" s="396"/>
      <c r="AM12" s="396"/>
      <c r="AN12" s="396"/>
      <c r="AO12" s="396"/>
      <c r="AP12" s="397"/>
      <c r="AQ12" s="396"/>
      <c r="AR12" s="396"/>
    </row>
    <row r="13" spans="1:44" s="343" customFormat="1" ht="115.5" customHeight="1" x14ac:dyDescent="0.25">
      <c r="A13" s="430">
        <v>1</v>
      </c>
      <c r="B13" s="433" t="s">
        <v>77</v>
      </c>
      <c r="C13" s="433" t="s">
        <v>78</v>
      </c>
      <c r="D13" s="433" t="s">
        <v>151</v>
      </c>
      <c r="E13" s="324" t="s">
        <v>79</v>
      </c>
      <c r="F13" s="96" t="s">
        <v>24</v>
      </c>
      <c r="G13" s="96" t="s">
        <v>25</v>
      </c>
      <c r="H13" s="400">
        <v>0</v>
      </c>
      <c r="I13" s="400">
        <v>1</v>
      </c>
      <c r="J13" s="400">
        <v>0</v>
      </c>
      <c r="K13" s="327">
        <f>90192.69+51703.11</f>
        <v>141895.79999999999</v>
      </c>
      <c r="L13" s="327">
        <f>189945.81+127563.74</f>
        <v>317509.55</v>
      </c>
      <c r="M13" s="327">
        <f>198303.42-198303.42</f>
        <v>0</v>
      </c>
      <c r="N13" s="5"/>
      <c r="O13" s="13"/>
      <c r="P13" s="13"/>
      <c r="Q13" s="13"/>
      <c r="R13" s="13"/>
      <c r="S13" s="13"/>
      <c r="T13" s="13"/>
      <c r="U13" s="13"/>
      <c r="V13" s="13"/>
      <c r="W13" s="13"/>
      <c r="Y13" s="396"/>
      <c r="Z13" s="396"/>
      <c r="AA13" s="396"/>
      <c r="AB13" s="396"/>
      <c r="AC13" s="396"/>
      <c r="AD13" s="396"/>
      <c r="AE13" s="396"/>
      <c r="AF13" s="396"/>
      <c r="AG13" s="396"/>
      <c r="AH13" s="396"/>
      <c r="AI13" s="396"/>
      <c r="AJ13" s="396"/>
      <c r="AK13" s="396"/>
      <c r="AL13" s="396"/>
      <c r="AM13" s="396"/>
      <c r="AN13" s="396"/>
      <c r="AO13" s="396"/>
      <c r="AP13" s="397"/>
      <c r="AQ13" s="396"/>
      <c r="AR13" s="396"/>
    </row>
    <row r="14" spans="1:44" s="343" customFormat="1" ht="20.100000000000001" customHeight="1" x14ac:dyDescent="0.25">
      <c r="A14" s="436"/>
      <c r="B14" s="444"/>
      <c r="C14" s="444"/>
      <c r="D14" s="444"/>
      <c r="E14" s="109" t="s">
        <v>30</v>
      </c>
      <c r="F14" s="347" t="s">
        <v>19</v>
      </c>
      <c r="G14" s="347" t="s">
        <v>19</v>
      </c>
      <c r="H14" s="333" t="s">
        <v>38</v>
      </c>
      <c r="I14" s="347" t="s">
        <v>19</v>
      </c>
      <c r="J14" s="349" t="s">
        <v>19</v>
      </c>
      <c r="K14" s="349" t="s">
        <v>19</v>
      </c>
      <c r="L14" s="349" t="s">
        <v>19</v>
      </c>
      <c r="M14" s="349" t="s">
        <v>19</v>
      </c>
      <c r="N14" s="5"/>
      <c r="O14" s="13"/>
      <c r="P14" s="13"/>
      <c r="Q14" s="13"/>
      <c r="R14" s="13"/>
      <c r="S14" s="13"/>
      <c r="T14" s="13"/>
      <c r="U14" s="13"/>
      <c r="V14" s="13"/>
      <c r="W14" s="13"/>
      <c r="Y14" s="396"/>
      <c r="Z14" s="396"/>
      <c r="AA14" s="396"/>
      <c r="AB14" s="396"/>
      <c r="AC14" s="396"/>
      <c r="AD14" s="396"/>
      <c r="AE14" s="396"/>
      <c r="AF14" s="396"/>
      <c r="AG14" s="396"/>
      <c r="AH14" s="396"/>
      <c r="AI14" s="396"/>
      <c r="AJ14" s="396"/>
      <c r="AK14" s="396"/>
      <c r="AL14" s="396"/>
      <c r="AM14" s="396"/>
      <c r="AN14" s="396"/>
      <c r="AO14" s="396"/>
      <c r="AP14" s="397"/>
      <c r="AQ14" s="396"/>
      <c r="AR14" s="396"/>
    </row>
    <row r="15" spans="1:44" s="343" customFormat="1" ht="20.100000000000001" customHeight="1" x14ac:dyDescent="0.25">
      <c r="A15" s="431"/>
      <c r="B15" s="431"/>
      <c r="C15" s="431"/>
      <c r="D15" s="431"/>
      <c r="E15" s="109" t="s">
        <v>31</v>
      </c>
      <c r="F15" s="347" t="s">
        <v>19</v>
      </c>
      <c r="G15" s="347" t="s">
        <v>19</v>
      </c>
      <c r="H15" s="347" t="s">
        <v>19</v>
      </c>
      <c r="I15" s="347" t="s">
        <v>38</v>
      </c>
      <c r="J15" s="72"/>
      <c r="K15" s="349" t="s">
        <v>19</v>
      </c>
      <c r="L15" s="349" t="s">
        <v>19</v>
      </c>
      <c r="M15" s="349" t="s">
        <v>19</v>
      </c>
      <c r="N15" s="5"/>
      <c r="O15" s="13"/>
      <c r="P15" s="13"/>
      <c r="Q15" s="13"/>
      <c r="R15" s="13"/>
      <c r="S15" s="13"/>
      <c r="T15" s="13"/>
      <c r="U15" s="13"/>
      <c r="V15" s="13"/>
      <c r="W15" s="13"/>
      <c r="Y15" s="396"/>
      <c r="Z15" s="396"/>
      <c r="AA15" s="396"/>
      <c r="AB15" s="396"/>
      <c r="AC15" s="396"/>
      <c r="AD15" s="396"/>
      <c r="AE15" s="396"/>
      <c r="AF15" s="396"/>
      <c r="AG15" s="396"/>
      <c r="AH15" s="396"/>
      <c r="AI15" s="396"/>
      <c r="AJ15" s="396"/>
      <c r="AK15" s="396"/>
      <c r="AL15" s="396"/>
      <c r="AM15" s="396"/>
      <c r="AN15" s="396"/>
      <c r="AO15" s="396"/>
      <c r="AP15" s="397"/>
      <c r="AQ15" s="396"/>
      <c r="AR15" s="396"/>
    </row>
    <row r="16" spans="1:44" s="343" customFormat="1" ht="20.100000000000001" customHeight="1" x14ac:dyDescent="0.25">
      <c r="A16" s="432"/>
      <c r="B16" s="432"/>
      <c r="C16" s="432"/>
      <c r="D16" s="432"/>
      <c r="E16" s="90" t="s">
        <v>32</v>
      </c>
      <c r="F16" s="347" t="s">
        <v>19</v>
      </c>
      <c r="G16" s="347" t="s">
        <v>19</v>
      </c>
      <c r="H16" s="347" t="s">
        <v>19</v>
      </c>
      <c r="I16" s="347" t="s">
        <v>227</v>
      </c>
      <c r="J16" s="349"/>
      <c r="K16" s="349" t="s">
        <v>19</v>
      </c>
      <c r="L16" s="349" t="s">
        <v>19</v>
      </c>
      <c r="M16" s="349" t="s">
        <v>19</v>
      </c>
      <c r="N16" s="5"/>
      <c r="O16" s="13"/>
      <c r="P16" s="13"/>
      <c r="Q16" s="13"/>
      <c r="R16" s="13"/>
      <c r="S16" s="13"/>
      <c r="T16" s="13"/>
      <c r="U16" s="13"/>
      <c r="V16" s="13"/>
      <c r="W16" s="13"/>
      <c r="Y16" s="396"/>
      <c r="Z16" s="396"/>
      <c r="AA16" s="396"/>
      <c r="AB16" s="396"/>
      <c r="AC16" s="396"/>
      <c r="AD16" s="396"/>
      <c r="AE16" s="396"/>
      <c r="AF16" s="396"/>
      <c r="AG16" s="396"/>
      <c r="AH16" s="396"/>
      <c r="AI16" s="396"/>
      <c r="AJ16" s="396"/>
      <c r="AK16" s="396"/>
      <c r="AL16" s="396"/>
      <c r="AM16" s="396"/>
      <c r="AN16" s="396"/>
      <c r="AO16" s="396"/>
      <c r="AP16" s="397"/>
      <c r="AQ16" s="396"/>
      <c r="AR16" s="396"/>
    </row>
    <row r="17" spans="1:44" s="343" customFormat="1" ht="50.1" customHeight="1" x14ac:dyDescent="0.25">
      <c r="A17" s="329">
        <v>1</v>
      </c>
      <c r="B17" s="330" t="s">
        <v>77</v>
      </c>
      <c r="C17" s="330" t="s">
        <v>80</v>
      </c>
      <c r="D17" s="330" t="s">
        <v>19</v>
      </c>
      <c r="E17" s="328" t="s">
        <v>81</v>
      </c>
      <c r="F17" s="133" t="s">
        <v>24</v>
      </c>
      <c r="G17" s="133" t="s">
        <v>25</v>
      </c>
      <c r="H17" s="136">
        <f>H18+H22+H26+H30+H34+H38+H42+H102+H46+H50+H54+H58+H62+H66+H70+H74+H78+H82+H86+H134+H139+H90+H94+H98</f>
        <v>36</v>
      </c>
      <c r="I17" s="136">
        <f>I18+I22+I26+I30+I34+I38+I42+I102+I46+I50+I54+I58+I62+I66+I70+I74+I78+I82+I86+I134+I139+I90+I94+I98</f>
        <v>15</v>
      </c>
      <c r="J17" s="136">
        <f>J18+J22+J26+J30+J34+J38+J42+J102+J46+J50+J54+J58+J62+J66+J70+J74+J78+J82+J86+J134+J139+J90+J94+J98</f>
        <v>15</v>
      </c>
      <c r="K17" s="331">
        <f>K18+K22+K26+K30+K34+K38+K42+K122+K106+K46+K50+K110+K114+K54+K58+K62+K66+K70+K74+K78+K82+K86+K90+K94+K98+K126+K130+K102+K134+K139+K118+K144</f>
        <v>129119.51000000001</v>
      </c>
      <c r="L17" s="331">
        <f>L18+L22+L26+L30+L34+L38+L42+L122+L46+L50+L110+L114+L54+L58+L62+L66+L70+L74+L78+L82+L86+L134+L139+L118+L144</f>
        <v>50000</v>
      </c>
      <c r="M17" s="331">
        <f>M18+M22+M26+M30+M34+M38+M42+M122+M46+M50+M110+M114+M54+M58+M62+M66+M70+M74+M78+M82+M86+M134+M139+M118+M144</f>
        <v>50000</v>
      </c>
      <c r="N17" s="5"/>
      <c r="O17" s="13"/>
      <c r="P17" s="13"/>
      <c r="Q17" s="13"/>
      <c r="R17" s="13"/>
      <c r="S17" s="13"/>
      <c r="T17" s="13"/>
      <c r="U17" s="13"/>
      <c r="V17" s="13"/>
      <c r="W17" s="13"/>
      <c r="Y17" s="396"/>
      <c r="Z17" s="396"/>
      <c r="AA17" s="396"/>
      <c r="AB17" s="396"/>
      <c r="AC17" s="396"/>
      <c r="AD17" s="396"/>
      <c r="AE17" s="396"/>
      <c r="AF17" s="396"/>
      <c r="AG17" s="396"/>
      <c r="AH17" s="396"/>
      <c r="AI17" s="396"/>
      <c r="AJ17" s="396"/>
      <c r="AK17" s="396"/>
      <c r="AL17" s="396"/>
      <c r="AM17" s="396"/>
      <c r="AN17" s="396"/>
      <c r="AO17" s="396"/>
      <c r="AP17" s="397"/>
      <c r="AQ17" s="396"/>
      <c r="AR17" s="396"/>
    </row>
    <row r="18" spans="1:44" ht="50.1" customHeight="1" x14ac:dyDescent="0.25">
      <c r="A18" s="430">
        <v>1</v>
      </c>
      <c r="B18" s="433" t="s">
        <v>77</v>
      </c>
      <c r="C18" s="439" t="s">
        <v>80</v>
      </c>
      <c r="D18" s="433" t="s">
        <v>36</v>
      </c>
      <c r="E18" s="324" t="s">
        <v>271</v>
      </c>
      <c r="F18" s="96" t="s">
        <v>24</v>
      </c>
      <c r="G18" s="96" t="s">
        <v>25</v>
      </c>
      <c r="H18" s="95">
        <v>1</v>
      </c>
      <c r="I18" s="95">
        <v>0</v>
      </c>
      <c r="J18" s="95">
        <v>0</v>
      </c>
      <c r="K18" s="327">
        <v>1406.88</v>
      </c>
      <c r="L18" s="327">
        <v>0</v>
      </c>
      <c r="M18" s="327">
        <v>0</v>
      </c>
    </row>
    <row r="19" spans="1:44" ht="20.100000000000001" customHeight="1" x14ac:dyDescent="0.25">
      <c r="A19" s="436"/>
      <c r="B19" s="444"/>
      <c r="C19" s="466"/>
      <c r="D19" s="444"/>
      <c r="E19" s="90" t="s">
        <v>68</v>
      </c>
      <c r="F19" s="353" t="s">
        <v>285</v>
      </c>
      <c r="G19" s="353" t="s">
        <v>285</v>
      </c>
      <c r="H19" s="347" t="s">
        <v>50</v>
      </c>
      <c r="I19" s="353" t="s">
        <v>285</v>
      </c>
      <c r="J19" s="353" t="s">
        <v>285</v>
      </c>
      <c r="K19" s="353" t="s">
        <v>285</v>
      </c>
      <c r="L19" s="353" t="s">
        <v>285</v>
      </c>
      <c r="M19" s="353" t="s">
        <v>285</v>
      </c>
    </row>
    <row r="20" spans="1:44" ht="20.100000000000001" customHeight="1" x14ac:dyDescent="0.25">
      <c r="A20" s="436"/>
      <c r="B20" s="444"/>
      <c r="C20" s="466"/>
      <c r="D20" s="444"/>
      <c r="E20" s="90" t="s">
        <v>31</v>
      </c>
      <c r="F20" s="353" t="s">
        <v>285</v>
      </c>
      <c r="G20" s="353" t="s">
        <v>285</v>
      </c>
      <c r="H20" s="347" t="s">
        <v>58</v>
      </c>
      <c r="I20" s="353" t="s">
        <v>285</v>
      </c>
      <c r="J20" s="353" t="s">
        <v>285</v>
      </c>
      <c r="K20" s="353" t="s">
        <v>285</v>
      </c>
      <c r="L20" s="353" t="s">
        <v>285</v>
      </c>
      <c r="M20" s="353" t="s">
        <v>285</v>
      </c>
    </row>
    <row r="21" spans="1:44" ht="20.100000000000001" customHeight="1" x14ac:dyDescent="0.25">
      <c r="A21" s="437"/>
      <c r="B21" s="445"/>
      <c r="C21" s="466"/>
      <c r="D21" s="444"/>
      <c r="E21" s="90" t="s">
        <v>32</v>
      </c>
      <c r="F21" s="353" t="s">
        <v>285</v>
      </c>
      <c r="G21" s="353" t="s">
        <v>285</v>
      </c>
      <c r="H21" s="347" t="s">
        <v>64</v>
      </c>
      <c r="I21" s="353" t="s">
        <v>285</v>
      </c>
      <c r="J21" s="353" t="s">
        <v>285</v>
      </c>
      <c r="K21" s="353" t="s">
        <v>285</v>
      </c>
      <c r="L21" s="353" t="s">
        <v>285</v>
      </c>
      <c r="M21" s="353" t="s">
        <v>285</v>
      </c>
    </row>
    <row r="22" spans="1:44" ht="50.1" customHeight="1" x14ac:dyDescent="0.25">
      <c r="A22" s="430">
        <v>1</v>
      </c>
      <c r="B22" s="433" t="s">
        <v>77</v>
      </c>
      <c r="C22" s="439" t="s">
        <v>80</v>
      </c>
      <c r="D22" s="433" t="s">
        <v>36</v>
      </c>
      <c r="E22" s="207" t="s">
        <v>358</v>
      </c>
      <c r="F22" s="158" t="s">
        <v>24</v>
      </c>
      <c r="G22" s="96" t="s">
        <v>25</v>
      </c>
      <c r="H22" s="95">
        <v>1</v>
      </c>
      <c r="I22" s="95">
        <v>0</v>
      </c>
      <c r="J22" s="95">
        <v>0</v>
      </c>
      <c r="K22" s="327">
        <f>3664.78+28.71</f>
        <v>3693.4900000000002</v>
      </c>
      <c r="L22" s="327">
        <v>0</v>
      </c>
      <c r="M22" s="327">
        <v>0</v>
      </c>
    </row>
    <row r="23" spans="1:44" ht="20.100000000000001" customHeight="1" x14ac:dyDescent="0.25">
      <c r="A23" s="431"/>
      <c r="B23" s="431"/>
      <c r="C23" s="466"/>
      <c r="D23" s="431"/>
      <c r="E23" s="107" t="s">
        <v>68</v>
      </c>
      <c r="F23" s="353" t="s">
        <v>285</v>
      </c>
      <c r="G23" s="353" t="s">
        <v>285</v>
      </c>
      <c r="H23" s="347" t="s">
        <v>62</v>
      </c>
      <c r="I23" s="353" t="s">
        <v>285</v>
      </c>
      <c r="J23" s="353" t="s">
        <v>285</v>
      </c>
      <c r="K23" s="353" t="s">
        <v>285</v>
      </c>
      <c r="L23" s="353" t="s">
        <v>285</v>
      </c>
      <c r="M23" s="353" t="s">
        <v>285</v>
      </c>
    </row>
    <row r="24" spans="1:44" ht="20.100000000000001" customHeight="1" x14ac:dyDescent="0.25">
      <c r="A24" s="431"/>
      <c r="B24" s="431"/>
      <c r="C24" s="466"/>
      <c r="D24" s="431"/>
      <c r="E24" s="107" t="s">
        <v>31</v>
      </c>
      <c r="F24" s="353" t="s">
        <v>285</v>
      </c>
      <c r="G24" s="353" t="s">
        <v>285</v>
      </c>
      <c r="H24" s="347" t="s">
        <v>64</v>
      </c>
      <c r="I24" s="353" t="s">
        <v>285</v>
      </c>
      <c r="J24" s="353" t="s">
        <v>285</v>
      </c>
      <c r="K24" s="353" t="s">
        <v>285</v>
      </c>
      <c r="L24" s="353" t="s">
        <v>285</v>
      </c>
      <c r="M24" s="353" t="s">
        <v>285</v>
      </c>
    </row>
    <row r="25" spans="1:44" s="5" customFormat="1" ht="20.100000000000001" customHeight="1" x14ac:dyDescent="0.25">
      <c r="A25" s="432"/>
      <c r="B25" s="432"/>
      <c r="C25" s="466"/>
      <c r="D25" s="432"/>
      <c r="E25" s="107" t="s">
        <v>32</v>
      </c>
      <c r="F25" s="353" t="s">
        <v>285</v>
      </c>
      <c r="G25" s="353" t="s">
        <v>285</v>
      </c>
      <c r="H25" s="347" t="s">
        <v>37</v>
      </c>
      <c r="I25" s="353" t="s">
        <v>285</v>
      </c>
      <c r="J25" s="353" t="s">
        <v>285</v>
      </c>
      <c r="K25" s="353" t="s">
        <v>285</v>
      </c>
      <c r="L25" s="353" t="s">
        <v>285</v>
      </c>
      <c r="M25" s="353" t="s">
        <v>285</v>
      </c>
      <c r="O25" s="343"/>
      <c r="P25" s="343"/>
      <c r="Q25" s="343"/>
      <c r="R25" s="343"/>
      <c r="S25" s="343"/>
      <c r="T25" s="343"/>
      <c r="U25" s="343"/>
      <c r="V25" s="343"/>
      <c r="W25" s="343"/>
      <c r="X25" s="343"/>
      <c r="Y25" s="396"/>
      <c r="Z25" s="396"/>
      <c r="AA25" s="396"/>
      <c r="AB25" s="396"/>
      <c r="AC25" s="396"/>
      <c r="AD25" s="396"/>
      <c r="AE25" s="396"/>
      <c r="AF25" s="396"/>
      <c r="AG25" s="396"/>
      <c r="AH25" s="396"/>
      <c r="AI25" s="396"/>
      <c r="AJ25" s="396"/>
      <c r="AK25" s="396"/>
      <c r="AL25" s="396"/>
      <c r="AM25" s="396"/>
      <c r="AN25" s="396"/>
      <c r="AO25" s="396"/>
      <c r="AP25" s="397"/>
      <c r="AQ25" s="399"/>
      <c r="AR25" s="399"/>
    </row>
    <row r="26" spans="1:44" s="5" customFormat="1" ht="50.1" customHeight="1" x14ac:dyDescent="0.25">
      <c r="A26" s="430">
        <v>1</v>
      </c>
      <c r="B26" s="433" t="s">
        <v>77</v>
      </c>
      <c r="C26" s="439" t="s">
        <v>80</v>
      </c>
      <c r="D26" s="433" t="s">
        <v>36</v>
      </c>
      <c r="E26" s="324" t="s">
        <v>363</v>
      </c>
      <c r="F26" s="96" t="s">
        <v>24</v>
      </c>
      <c r="G26" s="96" t="s">
        <v>25</v>
      </c>
      <c r="H26" s="95">
        <v>1</v>
      </c>
      <c r="I26" s="95">
        <v>0</v>
      </c>
      <c r="J26" s="95">
        <v>0</v>
      </c>
      <c r="K26" s="327">
        <v>2191.5</v>
      </c>
      <c r="L26" s="327">
        <v>0</v>
      </c>
      <c r="M26" s="327">
        <v>0</v>
      </c>
      <c r="O26" s="343"/>
      <c r="P26" s="343"/>
      <c r="Q26" s="343"/>
      <c r="R26" s="343"/>
      <c r="S26" s="343"/>
      <c r="T26" s="343"/>
      <c r="U26" s="343"/>
      <c r="V26" s="343"/>
      <c r="W26" s="343"/>
      <c r="X26" s="343"/>
      <c r="Y26" s="396"/>
      <c r="Z26" s="396"/>
      <c r="AA26" s="396"/>
      <c r="AB26" s="396"/>
      <c r="AC26" s="396"/>
      <c r="AD26" s="396"/>
      <c r="AE26" s="396"/>
      <c r="AF26" s="396"/>
      <c r="AG26" s="396"/>
      <c r="AH26" s="396"/>
      <c r="AI26" s="396"/>
      <c r="AJ26" s="396"/>
      <c r="AK26" s="396"/>
      <c r="AL26" s="396"/>
      <c r="AM26" s="396"/>
      <c r="AN26" s="396"/>
      <c r="AO26" s="396"/>
      <c r="AP26" s="397"/>
      <c r="AQ26" s="399"/>
      <c r="AR26" s="399"/>
    </row>
    <row r="27" spans="1:44" s="5" customFormat="1" ht="20.100000000000001" customHeight="1" x14ac:dyDescent="0.25">
      <c r="A27" s="431"/>
      <c r="B27" s="431"/>
      <c r="C27" s="466"/>
      <c r="D27" s="431"/>
      <c r="E27" s="90" t="s">
        <v>68</v>
      </c>
      <c r="F27" s="353" t="s">
        <v>285</v>
      </c>
      <c r="G27" s="353" t="s">
        <v>285</v>
      </c>
      <c r="H27" s="41" t="s">
        <v>64</v>
      </c>
      <c r="I27" s="353" t="s">
        <v>285</v>
      </c>
      <c r="J27" s="353" t="s">
        <v>285</v>
      </c>
      <c r="K27" s="353" t="s">
        <v>285</v>
      </c>
      <c r="L27" s="353" t="s">
        <v>285</v>
      </c>
      <c r="M27" s="353" t="s">
        <v>285</v>
      </c>
      <c r="O27" s="343"/>
      <c r="P27" s="343"/>
      <c r="Q27" s="343"/>
      <c r="R27" s="343"/>
      <c r="S27" s="343"/>
      <c r="T27" s="343"/>
      <c r="U27" s="343"/>
      <c r="V27" s="343"/>
      <c r="W27" s="343"/>
      <c r="X27" s="343"/>
      <c r="Y27" s="396"/>
      <c r="Z27" s="396"/>
      <c r="AA27" s="396"/>
      <c r="AB27" s="396"/>
      <c r="AC27" s="396"/>
      <c r="AD27" s="396"/>
      <c r="AE27" s="396"/>
      <c r="AF27" s="396"/>
      <c r="AG27" s="396"/>
      <c r="AH27" s="396"/>
      <c r="AI27" s="396"/>
      <c r="AJ27" s="396"/>
      <c r="AK27" s="396"/>
      <c r="AL27" s="396"/>
      <c r="AM27" s="396"/>
      <c r="AN27" s="396"/>
      <c r="AO27" s="396"/>
      <c r="AP27" s="397"/>
      <c r="AQ27" s="399"/>
      <c r="AR27" s="399"/>
    </row>
    <row r="28" spans="1:44" s="5" customFormat="1" ht="20.100000000000001" customHeight="1" x14ac:dyDescent="0.25">
      <c r="A28" s="431"/>
      <c r="B28" s="431"/>
      <c r="C28" s="466"/>
      <c r="D28" s="431"/>
      <c r="E28" s="90" t="s">
        <v>31</v>
      </c>
      <c r="F28" s="353" t="s">
        <v>285</v>
      </c>
      <c r="G28" s="353" t="s">
        <v>285</v>
      </c>
      <c r="H28" s="347" t="s">
        <v>56</v>
      </c>
      <c r="I28" s="353" t="s">
        <v>285</v>
      </c>
      <c r="J28" s="353" t="s">
        <v>285</v>
      </c>
      <c r="K28" s="353" t="s">
        <v>285</v>
      </c>
      <c r="L28" s="353" t="s">
        <v>285</v>
      </c>
      <c r="M28" s="353" t="s">
        <v>285</v>
      </c>
      <c r="O28" s="343"/>
      <c r="P28" s="343"/>
      <c r="Q28" s="343"/>
      <c r="R28" s="343"/>
      <c r="S28" s="343"/>
      <c r="T28" s="343"/>
      <c r="U28" s="343"/>
      <c r="V28" s="343"/>
      <c r="W28" s="343"/>
      <c r="X28" s="343"/>
      <c r="Y28" s="396"/>
      <c r="Z28" s="396"/>
      <c r="AA28" s="396"/>
      <c r="AB28" s="396"/>
      <c r="AC28" s="396"/>
      <c r="AD28" s="396"/>
      <c r="AE28" s="396"/>
      <c r="AF28" s="396"/>
      <c r="AG28" s="396"/>
      <c r="AH28" s="396"/>
      <c r="AI28" s="396"/>
      <c r="AJ28" s="396"/>
      <c r="AK28" s="396"/>
      <c r="AL28" s="396"/>
      <c r="AM28" s="396"/>
      <c r="AN28" s="396"/>
      <c r="AO28" s="396"/>
      <c r="AP28" s="397"/>
      <c r="AQ28" s="399"/>
      <c r="AR28" s="399"/>
    </row>
    <row r="29" spans="1:44" s="5" customFormat="1" ht="20.100000000000001" customHeight="1" x14ac:dyDescent="0.25">
      <c r="A29" s="432"/>
      <c r="B29" s="432"/>
      <c r="C29" s="466"/>
      <c r="D29" s="432"/>
      <c r="E29" s="90" t="s">
        <v>32</v>
      </c>
      <c r="F29" s="353" t="s">
        <v>285</v>
      </c>
      <c r="G29" s="353" t="s">
        <v>285</v>
      </c>
      <c r="H29" s="347" t="s">
        <v>38</v>
      </c>
      <c r="I29" s="353" t="s">
        <v>285</v>
      </c>
      <c r="J29" s="353" t="s">
        <v>285</v>
      </c>
      <c r="K29" s="353" t="s">
        <v>285</v>
      </c>
      <c r="L29" s="353" t="s">
        <v>285</v>
      </c>
      <c r="M29" s="353" t="s">
        <v>285</v>
      </c>
      <c r="O29" s="343"/>
      <c r="P29" s="343"/>
      <c r="Q29" s="343"/>
      <c r="R29" s="343"/>
      <c r="S29" s="343"/>
      <c r="T29" s="343"/>
      <c r="U29" s="343"/>
      <c r="V29" s="343"/>
      <c r="W29" s="343"/>
      <c r="X29" s="343"/>
      <c r="Y29" s="396"/>
      <c r="Z29" s="396"/>
      <c r="AA29" s="396"/>
      <c r="AB29" s="396"/>
      <c r="AC29" s="396"/>
      <c r="AD29" s="396"/>
      <c r="AE29" s="396"/>
      <c r="AF29" s="396"/>
      <c r="AG29" s="396"/>
      <c r="AH29" s="396"/>
      <c r="AI29" s="396"/>
      <c r="AJ29" s="396"/>
      <c r="AK29" s="396"/>
      <c r="AL29" s="396"/>
      <c r="AM29" s="396"/>
      <c r="AN29" s="396"/>
      <c r="AO29" s="396"/>
      <c r="AP29" s="397"/>
      <c r="AQ29" s="399"/>
      <c r="AR29" s="399"/>
    </row>
    <row r="30" spans="1:44" ht="50.1" customHeight="1" x14ac:dyDescent="0.25">
      <c r="A30" s="430">
        <v>1</v>
      </c>
      <c r="B30" s="433" t="s">
        <v>77</v>
      </c>
      <c r="C30" s="439" t="s">
        <v>80</v>
      </c>
      <c r="D30" s="433" t="s">
        <v>36</v>
      </c>
      <c r="E30" s="207" t="s">
        <v>359</v>
      </c>
      <c r="F30" s="158" t="s">
        <v>24</v>
      </c>
      <c r="G30" s="96" t="s">
        <v>25</v>
      </c>
      <c r="H30" s="95">
        <v>1</v>
      </c>
      <c r="I30" s="95">
        <v>0</v>
      </c>
      <c r="J30" s="95">
        <v>0</v>
      </c>
      <c r="K30" s="327">
        <v>44.89</v>
      </c>
      <c r="L30" s="327">
        <v>0</v>
      </c>
      <c r="M30" s="327">
        <v>0</v>
      </c>
    </row>
    <row r="31" spans="1:44" ht="20.100000000000001" customHeight="1" x14ac:dyDescent="0.25">
      <c r="A31" s="431"/>
      <c r="B31" s="431"/>
      <c r="C31" s="466"/>
      <c r="D31" s="431"/>
      <c r="E31" s="107" t="s">
        <v>68</v>
      </c>
      <c r="F31" s="353" t="s">
        <v>285</v>
      </c>
      <c r="G31" s="353" t="s">
        <v>285</v>
      </c>
      <c r="H31" s="347" t="s">
        <v>62</v>
      </c>
      <c r="I31" s="353" t="s">
        <v>285</v>
      </c>
      <c r="J31" s="353" t="s">
        <v>285</v>
      </c>
      <c r="K31" s="353" t="s">
        <v>285</v>
      </c>
      <c r="L31" s="353" t="s">
        <v>285</v>
      </c>
      <c r="M31" s="353" t="s">
        <v>285</v>
      </c>
    </row>
    <row r="32" spans="1:44" ht="20.100000000000001" customHeight="1" x14ac:dyDescent="0.25">
      <c r="A32" s="431"/>
      <c r="B32" s="431"/>
      <c r="C32" s="466"/>
      <c r="D32" s="431"/>
      <c r="E32" s="107" t="s">
        <v>31</v>
      </c>
      <c r="F32" s="353" t="s">
        <v>285</v>
      </c>
      <c r="G32" s="353" t="s">
        <v>285</v>
      </c>
      <c r="H32" s="347" t="s">
        <v>58</v>
      </c>
      <c r="I32" s="353" t="s">
        <v>285</v>
      </c>
      <c r="J32" s="353" t="s">
        <v>285</v>
      </c>
      <c r="K32" s="353" t="s">
        <v>285</v>
      </c>
      <c r="L32" s="353" t="s">
        <v>285</v>
      </c>
      <c r="M32" s="353" t="s">
        <v>285</v>
      </c>
    </row>
    <row r="33" spans="1:44" s="5" customFormat="1" ht="20.100000000000001" customHeight="1" x14ac:dyDescent="0.25">
      <c r="A33" s="432"/>
      <c r="B33" s="432"/>
      <c r="C33" s="466"/>
      <c r="D33" s="432"/>
      <c r="E33" s="107" t="s">
        <v>32</v>
      </c>
      <c r="F33" s="353" t="s">
        <v>285</v>
      </c>
      <c r="G33" s="353" t="s">
        <v>285</v>
      </c>
      <c r="H33" s="347" t="s">
        <v>64</v>
      </c>
      <c r="I33" s="353" t="s">
        <v>285</v>
      </c>
      <c r="J33" s="353" t="s">
        <v>285</v>
      </c>
      <c r="K33" s="353" t="s">
        <v>285</v>
      </c>
      <c r="L33" s="353" t="s">
        <v>285</v>
      </c>
      <c r="M33" s="353" t="s">
        <v>285</v>
      </c>
      <c r="O33" s="343"/>
      <c r="P33" s="343"/>
      <c r="Q33" s="343"/>
      <c r="R33" s="343"/>
      <c r="S33" s="343"/>
      <c r="T33" s="343"/>
      <c r="U33" s="343"/>
      <c r="V33" s="343"/>
      <c r="W33" s="343"/>
      <c r="X33" s="343"/>
      <c r="Y33" s="396"/>
      <c r="Z33" s="396"/>
      <c r="AA33" s="396"/>
      <c r="AB33" s="396"/>
      <c r="AC33" s="396"/>
      <c r="AD33" s="396"/>
      <c r="AE33" s="396"/>
      <c r="AF33" s="396"/>
      <c r="AG33" s="396"/>
      <c r="AH33" s="396"/>
      <c r="AI33" s="396"/>
      <c r="AJ33" s="396"/>
      <c r="AK33" s="396"/>
      <c r="AL33" s="396"/>
      <c r="AM33" s="396"/>
      <c r="AN33" s="396"/>
      <c r="AO33" s="396"/>
      <c r="AP33" s="397"/>
      <c r="AQ33" s="399"/>
      <c r="AR33" s="399"/>
    </row>
    <row r="34" spans="1:44" ht="50.1" customHeight="1" x14ac:dyDescent="0.25">
      <c r="A34" s="430">
        <v>1</v>
      </c>
      <c r="B34" s="433" t="s">
        <v>77</v>
      </c>
      <c r="C34" s="439" t="s">
        <v>80</v>
      </c>
      <c r="D34" s="433" t="s">
        <v>36</v>
      </c>
      <c r="E34" s="207" t="s">
        <v>360</v>
      </c>
      <c r="F34" s="158" t="s">
        <v>24</v>
      </c>
      <c r="G34" s="96" t="s">
        <v>25</v>
      </c>
      <c r="H34" s="95">
        <v>1</v>
      </c>
      <c r="I34" s="95">
        <v>0</v>
      </c>
      <c r="J34" s="95">
        <v>0</v>
      </c>
      <c r="K34" s="327">
        <v>8164.23</v>
      </c>
      <c r="L34" s="327">
        <v>0</v>
      </c>
      <c r="M34" s="327">
        <v>0</v>
      </c>
    </row>
    <row r="35" spans="1:44" ht="20.100000000000001" customHeight="1" x14ac:dyDescent="0.25">
      <c r="A35" s="431"/>
      <c r="B35" s="431"/>
      <c r="C35" s="466"/>
      <c r="D35" s="431"/>
      <c r="E35" s="107" t="s">
        <v>68</v>
      </c>
      <c r="F35" s="353" t="s">
        <v>285</v>
      </c>
      <c r="G35" s="353" t="s">
        <v>285</v>
      </c>
      <c r="H35" s="347" t="s">
        <v>58</v>
      </c>
      <c r="I35" s="353" t="s">
        <v>285</v>
      </c>
      <c r="J35" s="353" t="s">
        <v>285</v>
      </c>
      <c r="K35" s="353" t="s">
        <v>285</v>
      </c>
      <c r="L35" s="353" t="s">
        <v>285</v>
      </c>
      <c r="M35" s="353" t="s">
        <v>285</v>
      </c>
    </row>
    <row r="36" spans="1:44" ht="20.100000000000001" customHeight="1" x14ac:dyDescent="0.25">
      <c r="A36" s="431"/>
      <c r="B36" s="431"/>
      <c r="C36" s="466"/>
      <c r="D36" s="431"/>
      <c r="E36" s="107" t="s">
        <v>31</v>
      </c>
      <c r="F36" s="353" t="s">
        <v>285</v>
      </c>
      <c r="G36" s="353" t="s">
        <v>285</v>
      </c>
      <c r="H36" s="347" t="s">
        <v>69</v>
      </c>
      <c r="I36" s="353" t="s">
        <v>285</v>
      </c>
      <c r="J36" s="353" t="s">
        <v>285</v>
      </c>
      <c r="K36" s="353" t="s">
        <v>285</v>
      </c>
      <c r="L36" s="353" t="s">
        <v>285</v>
      </c>
      <c r="M36" s="353" t="s">
        <v>285</v>
      </c>
    </row>
    <row r="37" spans="1:44" s="5" customFormat="1" ht="20.100000000000001" customHeight="1" x14ac:dyDescent="0.25">
      <c r="A37" s="432"/>
      <c r="B37" s="432"/>
      <c r="C37" s="466"/>
      <c r="D37" s="432"/>
      <c r="E37" s="107" t="s">
        <v>32</v>
      </c>
      <c r="F37" s="353" t="s">
        <v>285</v>
      </c>
      <c r="G37" s="353" t="s">
        <v>285</v>
      </c>
      <c r="H37" s="347" t="s">
        <v>56</v>
      </c>
      <c r="I37" s="353" t="s">
        <v>285</v>
      </c>
      <c r="J37" s="353" t="s">
        <v>285</v>
      </c>
      <c r="K37" s="353" t="s">
        <v>285</v>
      </c>
      <c r="L37" s="353" t="s">
        <v>285</v>
      </c>
      <c r="M37" s="353" t="s">
        <v>285</v>
      </c>
      <c r="O37" s="343"/>
      <c r="P37" s="343"/>
      <c r="Q37" s="343"/>
      <c r="R37" s="343"/>
      <c r="S37" s="343"/>
      <c r="T37" s="343"/>
      <c r="U37" s="343"/>
      <c r="V37" s="343"/>
      <c r="W37" s="343"/>
      <c r="X37" s="343"/>
      <c r="Y37" s="396"/>
      <c r="Z37" s="396"/>
      <c r="AA37" s="396"/>
      <c r="AB37" s="396"/>
      <c r="AC37" s="396"/>
      <c r="AD37" s="396"/>
      <c r="AE37" s="396"/>
      <c r="AF37" s="396"/>
      <c r="AG37" s="396"/>
      <c r="AH37" s="396"/>
      <c r="AI37" s="396"/>
      <c r="AJ37" s="396"/>
      <c r="AK37" s="396"/>
      <c r="AL37" s="396"/>
      <c r="AM37" s="396"/>
      <c r="AN37" s="396"/>
      <c r="AO37" s="396"/>
      <c r="AP37" s="397"/>
      <c r="AQ37" s="399"/>
      <c r="AR37" s="399"/>
    </row>
    <row r="38" spans="1:44" ht="50.1" customHeight="1" x14ac:dyDescent="0.25">
      <c r="A38" s="430">
        <v>1</v>
      </c>
      <c r="B38" s="433" t="s">
        <v>77</v>
      </c>
      <c r="C38" s="439" t="s">
        <v>80</v>
      </c>
      <c r="D38" s="433" t="s">
        <v>36</v>
      </c>
      <c r="E38" s="207" t="s">
        <v>364</v>
      </c>
      <c r="F38" s="158" t="s">
        <v>24</v>
      </c>
      <c r="G38" s="96" t="s">
        <v>25</v>
      </c>
      <c r="H38" s="95">
        <v>1</v>
      </c>
      <c r="I38" s="95">
        <v>0</v>
      </c>
      <c r="J38" s="95">
        <v>0</v>
      </c>
      <c r="K38" s="327">
        <v>2026.9</v>
      </c>
      <c r="L38" s="327">
        <v>0</v>
      </c>
      <c r="M38" s="327">
        <v>0</v>
      </c>
    </row>
    <row r="39" spans="1:44" ht="20.100000000000001" customHeight="1" x14ac:dyDescent="0.25">
      <c r="A39" s="431"/>
      <c r="B39" s="431"/>
      <c r="C39" s="466"/>
      <c r="D39" s="431"/>
      <c r="E39" s="107" t="s">
        <v>68</v>
      </c>
      <c r="F39" s="353" t="s">
        <v>285</v>
      </c>
      <c r="G39" s="353" t="s">
        <v>285</v>
      </c>
      <c r="H39" s="347" t="s">
        <v>64</v>
      </c>
      <c r="I39" s="353" t="s">
        <v>285</v>
      </c>
      <c r="J39" s="353" t="s">
        <v>285</v>
      </c>
      <c r="K39" s="353" t="s">
        <v>285</v>
      </c>
      <c r="L39" s="353" t="s">
        <v>285</v>
      </c>
      <c r="M39" s="353" t="s">
        <v>285</v>
      </c>
    </row>
    <row r="40" spans="1:44" ht="20.100000000000001" customHeight="1" x14ac:dyDescent="0.25">
      <c r="A40" s="431"/>
      <c r="B40" s="431"/>
      <c r="C40" s="466"/>
      <c r="D40" s="431"/>
      <c r="E40" s="107" t="s">
        <v>31</v>
      </c>
      <c r="F40" s="353" t="s">
        <v>285</v>
      </c>
      <c r="G40" s="353" t="s">
        <v>285</v>
      </c>
      <c r="H40" s="347" t="s">
        <v>56</v>
      </c>
      <c r="I40" s="353" t="s">
        <v>285</v>
      </c>
      <c r="J40" s="353" t="s">
        <v>285</v>
      </c>
      <c r="K40" s="353" t="s">
        <v>285</v>
      </c>
      <c r="L40" s="353" t="s">
        <v>285</v>
      </c>
      <c r="M40" s="353" t="s">
        <v>285</v>
      </c>
    </row>
    <row r="41" spans="1:44" s="5" customFormat="1" ht="20.100000000000001" customHeight="1" x14ac:dyDescent="0.25">
      <c r="A41" s="432"/>
      <c r="B41" s="432"/>
      <c r="C41" s="466"/>
      <c r="D41" s="432"/>
      <c r="E41" s="107" t="s">
        <v>32</v>
      </c>
      <c r="F41" s="353" t="s">
        <v>285</v>
      </c>
      <c r="G41" s="353" t="s">
        <v>285</v>
      </c>
      <c r="H41" s="347" t="s">
        <v>38</v>
      </c>
      <c r="I41" s="353" t="s">
        <v>285</v>
      </c>
      <c r="J41" s="353" t="s">
        <v>285</v>
      </c>
      <c r="K41" s="353" t="s">
        <v>285</v>
      </c>
      <c r="L41" s="353" t="s">
        <v>285</v>
      </c>
      <c r="M41" s="353" t="s">
        <v>285</v>
      </c>
      <c r="O41" s="343"/>
      <c r="P41" s="343"/>
      <c r="Q41" s="343"/>
      <c r="R41" s="343"/>
      <c r="S41" s="343"/>
      <c r="T41" s="343"/>
      <c r="U41" s="343"/>
      <c r="V41" s="343"/>
      <c r="W41" s="343"/>
      <c r="X41" s="343"/>
      <c r="Y41" s="396"/>
      <c r="Z41" s="396"/>
      <c r="AA41" s="396"/>
      <c r="AB41" s="396"/>
      <c r="AC41" s="396"/>
      <c r="AD41" s="396"/>
      <c r="AE41" s="396"/>
      <c r="AF41" s="396"/>
      <c r="AG41" s="396"/>
      <c r="AH41" s="396"/>
      <c r="AI41" s="396"/>
      <c r="AJ41" s="396"/>
      <c r="AK41" s="396"/>
      <c r="AL41" s="396"/>
      <c r="AM41" s="396"/>
      <c r="AN41" s="396"/>
      <c r="AO41" s="396"/>
      <c r="AP41" s="397"/>
      <c r="AQ41" s="399"/>
      <c r="AR41" s="399"/>
    </row>
    <row r="42" spans="1:44" ht="50.1" customHeight="1" x14ac:dyDescent="0.25">
      <c r="A42" s="430">
        <v>1</v>
      </c>
      <c r="B42" s="433" t="s">
        <v>77</v>
      </c>
      <c r="C42" s="439" t="s">
        <v>80</v>
      </c>
      <c r="D42" s="433" t="s">
        <v>36</v>
      </c>
      <c r="E42" s="207" t="s">
        <v>366</v>
      </c>
      <c r="F42" s="158" t="s">
        <v>24</v>
      </c>
      <c r="G42" s="96" t="s">
        <v>25</v>
      </c>
      <c r="H42" s="95">
        <v>1</v>
      </c>
      <c r="I42" s="95">
        <v>0</v>
      </c>
      <c r="J42" s="95">
        <v>0</v>
      </c>
      <c r="K42" s="327">
        <v>1774.91</v>
      </c>
      <c r="L42" s="327">
        <v>0</v>
      </c>
      <c r="M42" s="327">
        <v>0</v>
      </c>
    </row>
    <row r="43" spans="1:44" ht="20.100000000000001" customHeight="1" x14ac:dyDescent="0.25">
      <c r="A43" s="431"/>
      <c r="B43" s="431"/>
      <c r="C43" s="466"/>
      <c r="D43" s="431"/>
      <c r="E43" s="107" t="s">
        <v>68</v>
      </c>
      <c r="F43" s="353" t="s">
        <v>285</v>
      </c>
      <c r="G43" s="353" t="s">
        <v>285</v>
      </c>
      <c r="H43" s="41" t="s">
        <v>69</v>
      </c>
      <c r="I43" s="353" t="s">
        <v>285</v>
      </c>
      <c r="J43" s="353" t="s">
        <v>285</v>
      </c>
      <c r="K43" s="353" t="s">
        <v>285</v>
      </c>
      <c r="L43" s="353" t="s">
        <v>285</v>
      </c>
      <c r="M43" s="353" t="s">
        <v>285</v>
      </c>
    </row>
    <row r="44" spans="1:44" ht="20.100000000000001" customHeight="1" x14ac:dyDescent="0.25">
      <c r="A44" s="431"/>
      <c r="B44" s="431"/>
      <c r="C44" s="466"/>
      <c r="D44" s="431"/>
      <c r="E44" s="107" t="s">
        <v>31</v>
      </c>
      <c r="F44" s="353" t="s">
        <v>285</v>
      </c>
      <c r="G44" s="353" t="s">
        <v>285</v>
      </c>
      <c r="H44" s="347" t="s">
        <v>227</v>
      </c>
      <c r="I44" s="353" t="s">
        <v>285</v>
      </c>
      <c r="J44" s="353" t="s">
        <v>285</v>
      </c>
      <c r="K44" s="353" t="s">
        <v>285</v>
      </c>
      <c r="L44" s="353" t="s">
        <v>285</v>
      </c>
      <c r="M44" s="353" t="s">
        <v>285</v>
      </c>
    </row>
    <row r="45" spans="1:44" s="5" customFormat="1" ht="20.100000000000001" customHeight="1" x14ac:dyDescent="0.25">
      <c r="A45" s="432"/>
      <c r="B45" s="432"/>
      <c r="C45" s="466"/>
      <c r="D45" s="432"/>
      <c r="E45" s="107" t="s">
        <v>32</v>
      </c>
      <c r="F45" s="353" t="s">
        <v>285</v>
      </c>
      <c r="G45" s="353" t="s">
        <v>285</v>
      </c>
      <c r="H45" s="347" t="s">
        <v>228</v>
      </c>
      <c r="I45" s="353" t="s">
        <v>285</v>
      </c>
      <c r="J45" s="353" t="s">
        <v>285</v>
      </c>
      <c r="K45" s="353" t="s">
        <v>285</v>
      </c>
      <c r="L45" s="353" t="s">
        <v>285</v>
      </c>
      <c r="M45" s="353" t="s">
        <v>285</v>
      </c>
      <c r="O45" s="343"/>
      <c r="P45" s="343"/>
      <c r="Q45" s="343"/>
      <c r="R45" s="343"/>
      <c r="S45" s="343"/>
      <c r="T45" s="343"/>
      <c r="U45" s="343"/>
      <c r="V45" s="343"/>
      <c r="W45" s="343"/>
      <c r="X45" s="343"/>
      <c r="Y45" s="396"/>
      <c r="Z45" s="396"/>
      <c r="AA45" s="396"/>
      <c r="AB45" s="396"/>
      <c r="AC45" s="396"/>
      <c r="AD45" s="396"/>
      <c r="AE45" s="396"/>
      <c r="AF45" s="396"/>
      <c r="AG45" s="396"/>
      <c r="AH45" s="396"/>
      <c r="AI45" s="396"/>
      <c r="AJ45" s="396"/>
      <c r="AK45" s="396"/>
      <c r="AL45" s="396"/>
      <c r="AM45" s="396"/>
      <c r="AN45" s="396"/>
      <c r="AO45" s="396"/>
      <c r="AP45" s="397"/>
      <c r="AQ45" s="399"/>
      <c r="AR45" s="399"/>
    </row>
    <row r="46" spans="1:44" s="5" customFormat="1" ht="69.95" customHeight="1" x14ac:dyDescent="0.25">
      <c r="A46" s="430">
        <v>1</v>
      </c>
      <c r="B46" s="433" t="s">
        <v>77</v>
      </c>
      <c r="C46" s="439" t="s">
        <v>80</v>
      </c>
      <c r="D46" s="433" t="s">
        <v>36</v>
      </c>
      <c r="E46" s="324" t="s">
        <v>705</v>
      </c>
      <c r="F46" s="96" t="s">
        <v>24</v>
      </c>
      <c r="G46" s="96" t="s">
        <v>25</v>
      </c>
      <c r="H46" s="95">
        <v>6</v>
      </c>
      <c r="I46" s="95">
        <v>0</v>
      </c>
      <c r="J46" s="95">
        <v>0</v>
      </c>
      <c r="K46" s="327">
        <v>21701.040000000001</v>
      </c>
      <c r="L46" s="327">
        <v>0</v>
      </c>
      <c r="M46" s="327">
        <v>0</v>
      </c>
      <c r="O46" s="343"/>
      <c r="P46" s="343"/>
      <c r="Q46" s="343"/>
      <c r="R46" s="343"/>
      <c r="S46" s="343"/>
      <c r="T46" s="343"/>
      <c r="U46" s="343"/>
      <c r="V46" s="343"/>
      <c r="W46" s="343"/>
      <c r="X46" s="343"/>
      <c r="Y46" s="396"/>
      <c r="Z46" s="396"/>
      <c r="AA46" s="396"/>
      <c r="AB46" s="396"/>
      <c r="AC46" s="396"/>
      <c r="AD46" s="396"/>
      <c r="AE46" s="396"/>
      <c r="AF46" s="396"/>
      <c r="AG46" s="396"/>
      <c r="AH46" s="396"/>
      <c r="AI46" s="396"/>
      <c r="AJ46" s="396"/>
      <c r="AK46" s="396"/>
      <c r="AL46" s="396"/>
      <c r="AM46" s="396"/>
      <c r="AN46" s="396"/>
      <c r="AO46" s="396"/>
      <c r="AP46" s="397"/>
      <c r="AQ46" s="399"/>
      <c r="AR46" s="399"/>
    </row>
    <row r="47" spans="1:44" s="5" customFormat="1" ht="20.100000000000001" customHeight="1" x14ac:dyDescent="0.25">
      <c r="A47" s="431"/>
      <c r="B47" s="431"/>
      <c r="C47" s="466"/>
      <c r="D47" s="431"/>
      <c r="E47" s="90" t="s">
        <v>68</v>
      </c>
      <c r="F47" s="353" t="s">
        <v>285</v>
      </c>
      <c r="G47" s="353" t="s">
        <v>285</v>
      </c>
      <c r="H47" s="41" t="s">
        <v>37</v>
      </c>
      <c r="I47" s="353" t="s">
        <v>285</v>
      </c>
      <c r="J47" s="353" t="s">
        <v>285</v>
      </c>
      <c r="K47" s="353" t="s">
        <v>285</v>
      </c>
      <c r="L47" s="353" t="s">
        <v>285</v>
      </c>
      <c r="M47" s="353" t="s">
        <v>285</v>
      </c>
      <c r="O47" s="343"/>
      <c r="P47" s="343"/>
      <c r="Q47" s="343"/>
      <c r="R47" s="343"/>
      <c r="S47" s="343"/>
      <c r="T47" s="343"/>
      <c r="U47" s="343"/>
      <c r="V47" s="343"/>
      <c r="W47" s="343"/>
      <c r="X47" s="343"/>
      <c r="Y47" s="396"/>
      <c r="Z47" s="396"/>
      <c r="AA47" s="396"/>
      <c r="AB47" s="396"/>
      <c r="AC47" s="396"/>
      <c r="AD47" s="396"/>
      <c r="AE47" s="396"/>
      <c r="AF47" s="396"/>
      <c r="AG47" s="396"/>
      <c r="AH47" s="396"/>
      <c r="AI47" s="396"/>
      <c r="AJ47" s="396"/>
      <c r="AK47" s="396"/>
      <c r="AL47" s="396"/>
      <c r="AM47" s="396"/>
      <c r="AN47" s="396"/>
      <c r="AO47" s="396"/>
      <c r="AP47" s="397"/>
      <c r="AQ47" s="399"/>
      <c r="AR47" s="399"/>
    </row>
    <row r="48" spans="1:44" s="5" customFormat="1" ht="20.100000000000001" customHeight="1" x14ac:dyDescent="0.25">
      <c r="A48" s="431"/>
      <c r="B48" s="431"/>
      <c r="C48" s="466"/>
      <c r="D48" s="431"/>
      <c r="E48" s="90" t="s">
        <v>31</v>
      </c>
      <c r="F48" s="353" t="s">
        <v>285</v>
      </c>
      <c r="G48" s="353" t="s">
        <v>285</v>
      </c>
      <c r="H48" s="347" t="s">
        <v>55</v>
      </c>
      <c r="I48" s="353" t="s">
        <v>285</v>
      </c>
      <c r="J48" s="353" t="s">
        <v>285</v>
      </c>
      <c r="K48" s="353" t="s">
        <v>285</v>
      </c>
      <c r="L48" s="353" t="s">
        <v>285</v>
      </c>
      <c r="M48" s="353" t="s">
        <v>285</v>
      </c>
      <c r="O48" s="343"/>
      <c r="P48" s="343"/>
      <c r="Q48" s="343"/>
      <c r="R48" s="343"/>
      <c r="S48" s="343"/>
      <c r="T48" s="343"/>
      <c r="U48" s="343"/>
      <c r="V48" s="343"/>
      <c r="W48" s="343"/>
      <c r="X48" s="343"/>
      <c r="Y48" s="396"/>
      <c r="Z48" s="396"/>
      <c r="AA48" s="396"/>
      <c r="AB48" s="396"/>
      <c r="AC48" s="396"/>
      <c r="AD48" s="396"/>
      <c r="AE48" s="396"/>
      <c r="AF48" s="396"/>
      <c r="AG48" s="396"/>
      <c r="AH48" s="396"/>
      <c r="AI48" s="396"/>
      <c r="AJ48" s="396"/>
      <c r="AK48" s="396"/>
      <c r="AL48" s="396"/>
      <c r="AM48" s="396"/>
      <c r="AN48" s="396"/>
      <c r="AO48" s="396"/>
      <c r="AP48" s="397"/>
      <c r="AQ48" s="399"/>
      <c r="AR48" s="399"/>
    </row>
    <row r="49" spans="1:44" s="5" customFormat="1" ht="20.100000000000001" customHeight="1" x14ac:dyDescent="0.25">
      <c r="A49" s="432"/>
      <c r="B49" s="432"/>
      <c r="C49" s="466"/>
      <c r="D49" s="432"/>
      <c r="E49" s="90" t="s">
        <v>32</v>
      </c>
      <c r="F49" s="353" t="s">
        <v>285</v>
      </c>
      <c r="G49" s="353" t="s">
        <v>285</v>
      </c>
      <c r="H49" s="347" t="s">
        <v>55</v>
      </c>
      <c r="I49" s="353" t="s">
        <v>285</v>
      </c>
      <c r="J49" s="353" t="s">
        <v>285</v>
      </c>
      <c r="K49" s="353" t="s">
        <v>285</v>
      </c>
      <c r="L49" s="353" t="s">
        <v>285</v>
      </c>
      <c r="M49" s="353" t="s">
        <v>285</v>
      </c>
      <c r="O49" s="343"/>
      <c r="P49" s="343"/>
      <c r="Q49" s="343"/>
      <c r="R49" s="343"/>
      <c r="S49" s="343"/>
      <c r="T49" s="343"/>
      <c r="U49" s="343"/>
      <c r="V49" s="343"/>
      <c r="W49" s="343"/>
      <c r="X49" s="343"/>
      <c r="Y49" s="396"/>
      <c r="Z49" s="396"/>
      <c r="AA49" s="396"/>
      <c r="AB49" s="396"/>
      <c r="AC49" s="396"/>
      <c r="AD49" s="396"/>
      <c r="AE49" s="396"/>
      <c r="AF49" s="396"/>
      <c r="AG49" s="396"/>
      <c r="AH49" s="396"/>
      <c r="AI49" s="396"/>
      <c r="AJ49" s="396"/>
      <c r="AK49" s="396"/>
      <c r="AL49" s="396"/>
      <c r="AM49" s="396"/>
      <c r="AN49" s="396"/>
      <c r="AO49" s="396"/>
      <c r="AP49" s="397"/>
      <c r="AQ49" s="399"/>
      <c r="AR49" s="399"/>
    </row>
    <row r="50" spans="1:44" s="365" customFormat="1" ht="69.75" customHeight="1" x14ac:dyDescent="0.25">
      <c r="A50" s="430">
        <v>1</v>
      </c>
      <c r="B50" s="433" t="s">
        <v>77</v>
      </c>
      <c r="C50" s="439" t="s">
        <v>80</v>
      </c>
      <c r="D50" s="433" t="s">
        <v>36</v>
      </c>
      <c r="E50" s="324" t="s">
        <v>576</v>
      </c>
      <c r="F50" s="158" t="s">
        <v>24</v>
      </c>
      <c r="G50" s="96" t="s">
        <v>25</v>
      </c>
      <c r="H50" s="95">
        <v>5</v>
      </c>
      <c r="I50" s="95">
        <v>0</v>
      </c>
      <c r="J50" s="95">
        <v>0</v>
      </c>
      <c r="K50" s="327">
        <v>5663.85</v>
      </c>
      <c r="L50" s="327">
        <v>0</v>
      </c>
      <c r="M50" s="327">
        <v>0</v>
      </c>
      <c r="O50" s="366"/>
      <c r="P50" s="366"/>
      <c r="Q50" s="366"/>
      <c r="R50" s="366"/>
      <c r="S50" s="366"/>
      <c r="T50" s="366"/>
      <c r="U50" s="366"/>
      <c r="V50" s="366"/>
      <c r="W50" s="366"/>
      <c r="X50" s="366"/>
      <c r="Y50" s="396"/>
      <c r="Z50" s="396"/>
      <c r="AA50" s="396"/>
      <c r="AB50" s="396"/>
      <c r="AC50" s="396"/>
      <c r="AD50" s="396"/>
      <c r="AE50" s="396"/>
      <c r="AF50" s="396"/>
      <c r="AG50" s="396"/>
      <c r="AH50" s="396"/>
      <c r="AI50" s="396"/>
      <c r="AJ50" s="396"/>
      <c r="AK50" s="396"/>
      <c r="AL50" s="396"/>
      <c r="AM50" s="396"/>
      <c r="AN50" s="396"/>
      <c r="AO50" s="396"/>
      <c r="AP50" s="397"/>
      <c r="AQ50" s="399"/>
      <c r="AR50" s="399"/>
    </row>
    <row r="51" spans="1:44" s="365" customFormat="1" ht="20.100000000000001" customHeight="1" x14ac:dyDescent="0.25">
      <c r="A51" s="431"/>
      <c r="B51" s="431"/>
      <c r="C51" s="466"/>
      <c r="D51" s="431"/>
      <c r="E51" s="107" t="s">
        <v>68</v>
      </c>
      <c r="F51" s="353" t="s">
        <v>285</v>
      </c>
      <c r="G51" s="353" t="s">
        <v>285</v>
      </c>
      <c r="H51" s="347" t="s">
        <v>37</v>
      </c>
      <c r="I51" s="353" t="s">
        <v>285</v>
      </c>
      <c r="J51" s="353" t="s">
        <v>285</v>
      </c>
      <c r="K51" s="353" t="s">
        <v>285</v>
      </c>
      <c r="L51" s="353" t="s">
        <v>285</v>
      </c>
      <c r="M51" s="353" t="s">
        <v>285</v>
      </c>
      <c r="O51" s="366"/>
      <c r="P51" s="366"/>
      <c r="Q51" s="366"/>
      <c r="R51" s="366"/>
      <c r="S51" s="366"/>
      <c r="T51" s="366"/>
      <c r="U51" s="366"/>
      <c r="V51" s="366"/>
      <c r="W51" s="366"/>
      <c r="X51" s="366"/>
      <c r="Y51" s="396"/>
      <c r="Z51" s="396"/>
      <c r="AA51" s="396"/>
      <c r="AB51" s="396"/>
      <c r="AC51" s="396"/>
      <c r="AD51" s="396"/>
      <c r="AE51" s="396"/>
      <c r="AF51" s="396"/>
      <c r="AG51" s="396"/>
      <c r="AH51" s="396"/>
      <c r="AI51" s="396"/>
      <c r="AJ51" s="396"/>
      <c r="AK51" s="396"/>
      <c r="AL51" s="396"/>
      <c r="AM51" s="396"/>
      <c r="AN51" s="396"/>
      <c r="AO51" s="396"/>
      <c r="AP51" s="397"/>
      <c r="AQ51" s="399"/>
      <c r="AR51" s="399"/>
    </row>
    <row r="52" spans="1:44" s="365" customFormat="1" ht="20.100000000000001" customHeight="1" x14ac:dyDescent="0.25">
      <c r="A52" s="431"/>
      <c r="B52" s="431"/>
      <c r="C52" s="466"/>
      <c r="D52" s="431"/>
      <c r="E52" s="107" t="s">
        <v>31</v>
      </c>
      <c r="F52" s="353" t="s">
        <v>285</v>
      </c>
      <c r="G52" s="353" t="s">
        <v>285</v>
      </c>
      <c r="H52" s="347" t="s">
        <v>228</v>
      </c>
      <c r="I52" s="353" t="s">
        <v>285</v>
      </c>
      <c r="J52" s="353" t="s">
        <v>285</v>
      </c>
      <c r="K52" s="353" t="s">
        <v>285</v>
      </c>
      <c r="L52" s="353" t="s">
        <v>285</v>
      </c>
      <c r="M52" s="353" t="s">
        <v>285</v>
      </c>
      <c r="O52" s="366"/>
      <c r="P52" s="366"/>
      <c r="Q52" s="366"/>
      <c r="R52" s="366"/>
      <c r="S52" s="366"/>
      <c r="T52" s="366"/>
      <c r="U52" s="366"/>
      <c r="V52" s="366"/>
      <c r="W52" s="366"/>
      <c r="X52" s="366"/>
      <c r="Y52" s="396"/>
      <c r="Z52" s="396"/>
      <c r="AA52" s="396"/>
      <c r="AB52" s="396"/>
      <c r="AC52" s="396"/>
      <c r="AD52" s="396"/>
      <c r="AE52" s="396"/>
      <c r="AF52" s="396"/>
      <c r="AG52" s="396"/>
      <c r="AH52" s="396"/>
      <c r="AI52" s="396"/>
      <c r="AJ52" s="396"/>
      <c r="AK52" s="396"/>
      <c r="AL52" s="396"/>
      <c r="AM52" s="396"/>
      <c r="AN52" s="396"/>
      <c r="AO52" s="396"/>
      <c r="AP52" s="397"/>
      <c r="AQ52" s="399"/>
      <c r="AR52" s="399"/>
    </row>
    <row r="53" spans="1:44" s="365" customFormat="1" ht="20.100000000000001" customHeight="1" x14ac:dyDescent="0.25">
      <c r="A53" s="432"/>
      <c r="B53" s="432"/>
      <c r="C53" s="466"/>
      <c r="D53" s="432"/>
      <c r="E53" s="107" t="s">
        <v>32</v>
      </c>
      <c r="F53" s="353" t="s">
        <v>285</v>
      </c>
      <c r="G53" s="353" t="s">
        <v>285</v>
      </c>
      <c r="H53" s="347" t="s">
        <v>228</v>
      </c>
      <c r="I53" s="353" t="s">
        <v>285</v>
      </c>
      <c r="J53" s="353" t="s">
        <v>285</v>
      </c>
      <c r="K53" s="353" t="s">
        <v>285</v>
      </c>
      <c r="L53" s="353" t="s">
        <v>285</v>
      </c>
      <c r="M53" s="353" t="s">
        <v>285</v>
      </c>
      <c r="O53" s="366"/>
      <c r="P53" s="366"/>
      <c r="Q53" s="366"/>
      <c r="R53" s="366"/>
      <c r="S53" s="366"/>
      <c r="T53" s="366"/>
      <c r="U53" s="366"/>
      <c r="V53" s="366"/>
      <c r="W53" s="366"/>
      <c r="X53" s="366"/>
      <c r="Y53" s="396"/>
      <c r="Z53" s="396"/>
      <c r="AA53" s="396"/>
      <c r="AB53" s="396"/>
      <c r="AC53" s="396"/>
      <c r="AD53" s="396"/>
      <c r="AE53" s="396"/>
      <c r="AF53" s="396"/>
      <c r="AG53" s="396"/>
      <c r="AH53" s="396"/>
      <c r="AI53" s="396"/>
      <c r="AJ53" s="396"/>
      <c r="AK53" s="396"/>
      <c r="AL53" s="396"/>
      <c r="AM53" s="396"/>
      <c r="AN53" s="396"/>
      <c r="AO53" s="396"/>
      <c r="AP53" s="397"/>
      <c r="AQ53" s="399"/>
      <c r="AR53" s="399"/>
    </row>
    <row r="54" spans="1:44" s="5" customFormat="1" ht="50.1" customHeight="1" x14ac:dyDescent="0.25">
      <c r="A54" s="430">
        <v>1</v>
      </c>
      <c r="B54" s="433" t="s">
        <v>77</v>
      </c>
      <c r="C54" s="439" t="s">
        <v>80</v>
      </c>
      <c r="D54" s="433" t="s">
        <v>36</v>
      </c>
      <c r="E54" s="334" t="s">
        <v>578</v>
      </c>
      <c r="F54" s="158" t="s">
        <v>24</v>
      </c>
      <c r="G54" s="96" t="s">
        <v>25</v>
      </c>
      <c r="H54" s="95">
        <v>1</v>
      </c>
      <c r="I54" s="95">
        <v>0</v>
      </c>
      <c r="J54" s="95">
        <v>0</v>
      </c>
      <c r="K54" s="327">
        <v>577.45000000000005</v>
      </c>
      <c r="L54" s="327">
        <v>0</v>
      </c>
      <c r="M54" s="327">
        <v>0</v>
      </c>
      <c r="O54" s="343"/>
      <c r="P54" s="343"/>
      <c r="Q54" s="343"/>
      <c r="R54" s="343"/>
      <c r="S54" s="343"/>
      <c r="T54" s="343"/>
      <c r="U54" s="343"/>
      <c r="V54" s="343"/>
      <c r="W54" s="343"/>
      <c r="X54" s="343"/>
      <c r="Y54" s="396"/>
      <c r="Z54" s="396"/>
      <c r="AA54" s="396"/>
      <c r="AB54" s="396"/>
      <c r="AC54" s="396"/>
      <c r="AD54" s="396"/>
      <c r="AE54" s="396"/>
      <c r="AF54" s="396"/>
      <c r="AG54" s="396"/>
      <c r="AH54" s="396"/>
      <c r="AI54" s="396"/>
      <c r="AJ54" s="396"/>
      <c r="AK54" s="396"/>
      <c r="AL54" s="396"/>
      <c r="AM54" s="396"/>
      <c r="AN54" s="396"/>
      <c r="AO54" s="396"/>
      <c r="AP54" s="397"/>
      <c r="AQ54" s="399"/>
      <c r="AR54" s="399"/>
    </row>
    <row r="55" spans="1:44" s="5" customFormat="1" ht="20.100000000000001" customHeight="1" x14ac:dyDescent="0.25">
      <c r="A55" s="431"/>
      <c r="B55" s="431"/>
      <c r="C55" s="466"/>
      <c r="D55" s="431"/>
      <c r="E55" s="107" t="s">
        <v>68</v>
      </c>
      <c r="F55" s="353" t="s">
        <v>285</v>
      </c>
      <c r="G55" s="353" t="s">
        <v>285</v>
      </c>
      <c r="H55" s="347" t="s">
        <v>56</v>
      </c>
      <c r="I55" s="353" t="s">
        <v>285</v>
      </c>
      <c r="J55" s="353" t="s">
        <v>285</v>
      </c>
      <c r="K55" s="353" t="s">
        <v>285</v>
      </c>
      <c r="L55" s="353" t="s">
        <v>285</v>
      </c>
      <c r="M55" s="353" t="s">
        <v>285</v>
      </c>
      <c r="O55" s="343"/>
      <c r="P55" s="343"/>
      <c r="Q55" s="343"/>
      <c r="R55" s="343"/>
      <c r="S55" s="343"/>
      <c r="T55" s="343"/>
      <c r="U55" s="343"/>
      <c r="V55" s="343"/>
      <c r="W55" s="343"/>
      <c r="X55" s="343"/>
      <c r="Y55" s="396"/>
      <c r="Z55" s="396"/>
      <c r="AA55" s="396"/>
      <c r="AB55" s="396"/>
      <c r="AC55" s="396"/>
      <c r="AD55" s="396"/>
      <c r="AE55" s="396"/>
      <c r="AF55" s="396"/>
      <c r="AG55" s="396"/>
      <c r="AH55" s="396"/>
      <c r="AI55" s="396"/>
      <c r="AJ55" s="396"/>
      <c r="AK55" s="396"/>
      <c r="AL55" s="396"/>
      <c r="AM55" s="396"/>
      <c r="AN55" s="396"/>
      <c r="AO55" s="396"/>
      <c r="AP55" s="397"/>
      <c r="AQ55" s="399"/>
      <c r="AR55" s="399"/>
    </row>
    <row r="56" spans="1:44" s="5" customFormat="1" ht="20.100000000000001" customHeight="1" x14ac:dyDescent="0.25">
      <c r="A56" s="431"/>
      <c r="B56" s="431"/>
      <c r="C56" s="466"/>
      <c r="D56" s="431"/>
      <c r="E56" s="107" t="s">
        <v>31</v>
      </c>
      <c r="F56" s="353" t="s">
        <v>285</v>
      </c>
      <c r="G56" s="353" t="s">
        <v>285</v>
      </c>
      <c r="H56" s="347" t="s">
        <v>228</v>
      </c>
      <c r="I56" s="353" t="s">
        <v>285</v>
      </c>
      <c r="J56" s="353" t="s">
        <v>285</v>
      </c>
      <c r="K56" s="353" t="s">
        <v>285</v>
      </c>
      <c r="L56" s="353" t="s">
        <v>285</v>
      </c>
      <c r="M56" s="353" t="s">
        <v>285</v>
      </c>
      <c r="O56" s="343"/>
      <c r="P56" s="343"/>
      <c r="Q56" s="343"/>
      <c r="R56" s="343"/>
      <c r="S56" s="343"/>
      <c r="T56" s="343"/>
      <c r="U56" s="343"/>
      <c r="V56" s="343"/>
      <c r="W56" s="343"/>
      <c r="X56" s="343"/>
      <c r="Y56" s="396"/>
      <c r="Z56" s="396"/>
      <c r="AA56" s="396"/>
      <c r="AB56" s="396"/>
      <c r="AC56" s="396"/>
      <c r="AD56" s="396"/>
      <c r="AE56" s="396"/>
      <c r="AF56" s="396"/>
      <c r="AG56" s="396"/>
      <c r="AH56" s="396"/>
      <c r="AI56" s="396"/>
      <c r="AJ56" s="396"/>
      <c r="AK56" s="396"/>
      <c r="AL56" s="396"/>
      <c r="AM56" s="396"/>
      <c r="AN56" s="396"/>
      <c r="AO56" s="396"/>
      <c r="AP56" s="397"/>
      <c r="AQ56" s="399"/>
      <c r="AR56" s="399"/>
    </row>
    <row r="57" spans="1:44" s="5" customFormat="1" ht="20.100000000000001" customHeight="1" x14ac:dyDescent="0.25">
      <c r="A57" s="432"/>
      <c r="B57" s="432"/>
      <c r="C57" s="466"/>
      <c r="D57" s="432"/>
      <c r="E57" s="107" t="s">
        <v>32</v>
      </c>
      <c r="F57" s="353" t="s">
        <v>285</v>
      </c>
      <c r="G57" s="353" t="s">
        <v>285</v>
      </c>
      <c r="H57" s="347" t="s">
        <v>55</v>
      </c>
      <c r="I57" s="353" t="s">
        <v>285</v>
      </c>
      <c r="J57" s="353" t="s">
        <v>285</v>
      </c>
      <c r="K57" s="353" t="s">
        <v>285</v>
      </c>
      <c r="L57" s="353" t="s">
        <v>285</v>
      </c>
      <c r="M57" s="353" t="s">
        <v>285</v>
      </c>
      <c r="O57" s="343"/>
      <c r="P57" s="343"/>
      <c r="Q57" s="343"/>
      <c r="R57" s="343"/>
      <c r="S57" s="343"/>
      <c r="T57" s="343"/>
      <c r="U57" s="343"/>
      <c r="V57" s="343"/>
      <c r="W57" s="343"/>
      <c r="X57" s="343"/>
      <c r="Y57" s="396"/>
      <c r="Z57" s="396"/>
      <c r="AA57" s="396"/>
      <c r="AB57" s="396"/>
      <c r="AC57" s="396"/>
      <c r="AD57" s="396"/>
      <c r="AE57" s="396"/>
      <c r="AF57" s="396"/>
      <c r="AG57" s="396"/>
      <c r="AH57" s="396"/>
      <c r="AI57" s="396"/>
      <c r="AJ57" s="396"/>
      <c r="AK57" s="396"/>
      <c r="AL57" s="396"/>
      <c r="AM57" s="396"/>
      <c r="AN57" s="396"/>
      <c r="AO57" s="396"/>
      <c r="AP57" s="397"/>
      <c r="AQ57" s="399"/>
      <c r="AR57" s="399"/>
    </row>
    <row r="58" spans="1:44" ht="60" customHeight="1" x14ac:dyDescent="0.25">
      <c r="A58" s="430">
        <v>1</v>
      </c>
      <c r="B58" s="433" t="s">
        <v>77</v>
      </c>
      <c r="C58" s="439" t="s">
        <v>80</v>
      </c>
      <c r="D58" s="433" t="s">
        <v>36</v>
      </c>
      <c r="E58" s="334" t="s">
        <v>579</v>
      </c>
      <c r="F58" s="96" t="s">
        <v>24</v>
      </c>
      <c r="G58" s="96" t="s">
        <v>25</v>
      </c>
      <c r="H58" s="95">
        <v>3</v>
      </c>
      <c r="I58" s="95">
        <v>0</v>
      </c>
      <c r="J58" s="95">
        <v>0</v>
      </c>
      <c r="K58" s="327">
        <v>10736.59</v>
      </c>
      <c r="L58" s="327">
        <v>0</v>
      </c>
      <c r="M58" s="327">
        <v>0</v>
      </c>
    </row>
    <row r="59" spans="1:44" ht="20.100000000000001" customHeight="1" x14ac:dyDescent="0.25">
      <c r="A59" s="431"/>
      <c r="B59" s="431"/>
      <c r="C59" s="466"/>
      <c r="D59" s="431"/>
      <c r="E59" s="90" t="s">
        <v>68</v>
      </c>
      <c r="F59" s="353" t="s">
        <v>285</v>
      </c>
      <c r="G59" s="353" t="s">
        <v>285</v>
      </c>
      <c r="H59" s="41" t="s">
        <v>38</v>
      </c>
      <c r="I59" s="353" t="s">
        <v>285</v>
      </c>
      <c r="J59" s="353" t="s">
        <v>285</v>
      </c>
      <c r="K59" s="353" t="s">
        <v>285</v>
      </c>
      <c r="L59" s="353" t="s">
        <v>285</v>
      </c>
      <c r="M59" s="353" t="s">
        <v>285</v>
      </c>
    </row>
    <row r="60" spans="1:44" ht="20.100000000000001" customHeight="1" x14ac:dyDescent="0.25">
      <c r="A60" s="431"/>
      <c r="B60" s="431"/>
      <c r="C60" s="466"/>
      <c r="D60" s="431"/>
      <c r="E60" s="90" t="s">
        <v>31</v>
      </c>
      <c r="F60" s="353" t="s">
        <v>285</v>
      </c>
      <c r="G60" s="353" t="s">
        <v>285</v>
      </c>
      <c r="H60" s="347" t="s">
        <v>226</v>
      </c>
      <c r="I60" s="353" t="s">
        <v>285</v>
      </c>
      <c r="J60" s="353" t="s">
        <v>285</v>
      </c>
      <c r="K60" s="353" t="s">
        <v>285</v>
      </c>
      <c r="L60" s="353" t="s">
        <v>285</v>
      </c>
      <c r="M60" s="353" t="s">
        <v>285</v>
      </c>
    </row>
    <row r="61" spans="1:44" s="5" customFormat="1" ht="20.100000000000001" customHeight="1" x14ac:dyDescent="0.25">
      <c r="A61" s="432"/>
      <c r="B61" s="432"/>
      <c r="C61" s="466"/>
      <c r="D61" s="432"/>
      <c r="E61" s="90" t="s">
        <v>32</v>
      </c>
      <c r="F61" s="353" t="s">
        <v>285</v>
      </c>
      <c r="G61" s="353" t="s">
        <v>285</v>
      </c>
      <c r="H61" s="347" t="s">
        <v>226</v>
      </c>
      <c r="I61" s="353" t="s">
        <v>285</v>
      </c>
      <c r="J61" s="353" t="s">
        <v>285</v>
      </c>
      <c r="K61" s="353" t="s">
        <v>285</v>
      </c>
      <c r="L61" s="353" t="s">
        <v>285</v>
      </c>
      <c r="M61" s="353" t="s">
        <v>285</v>
      </c>
      <c r="O61" s="343"/>
      <c r="P61" s="343"/>
      <c r="Q61" s="343"/>
      <c r="R61" s="343"/>
      <c r="S61" s="343"/>
      <c r="T61" s="343"/>
      <c r="U61" s="343"/>
      <c r="V61" s="343"/>
      <c r="W61" s="343"/>
      <c r="X61" s="343"/>
      <c r="Y61" s="396"/>
      <c r="Z61" s="396"/>
      <c r="AA61" s="396"/>
      <c r="AB61" s="396"/>
      <c r="AC61" s="396"/>
      <c r="AD61" s="396"/>
      <c r="AE61" s="396"/>
      <c r="AF61" s="396"/>
      <c r="AG61" s="396"/>
      <c r="AH61" s="396"/>
      <c r="AI61" s="396"/>
      <c r="AJ61" s="396"/>
      <c r="AK61" s="396"/>
      <c r="AL61" s="396"/>
      <c r="AM61" s="396"/>
      <c r="AN61" s="396"/>
      <c r="AO61" s="396"/>
      <c r="AP61" s="397"/>
      <c r="AQ61" s="399"/>
      <c r="AR61" s="399"/>
    </row>
    <row r="62" spans="1:44" s="5" customFormat="1" ht="60" customHeight="1" x14ac:dyDescent="0.25">
      <c r="A62" s="430">
        <v>1</v>
      </c>
      <c r="B62" s="433" t="s">
        <v>77</v>
      </c>
      <c r="C62" s="439" t="s">
        <v>80</v>
      </c>
      <c r="D62" s="433" t="s">
        <v>36</v>
      </c>
      <c r="E62" s="324" t="s">
        <v>580</v>
      </c>
      <c r="F62" s="96" t="s">
        <v>24</v>
      </c>
      <c r="G62" s="96" t="s">
        <v>25</v>
      </c>
      <c r="H62" s="95">
        <v>3</v>
      </c>
      <c r="I62" s="95">
        <v>0</v>
      </c>
      <c r="J62" s="95">
        <v>0</v>
      </c>
      <c r="K62" s="327">
        <v>5672.76</v>
      </c>
      <c r="L62" s="327">
        <v>0</v>
      </c>
      <c r="M62" s="327">
        <v>0</v>
      </c>
      <c r="O62" s="343"/>
      <c r="P62" s="343"/>
      <c r="Q62" s="343"/>
      <c r="R62" s="343"/>
      <c r="S62" s="343"/>
      <c r="T62" s="343"/>
      <c r="U62" s="343"/>
      <c r="V62" s="343"/>
      <c r="W62" s="343"/>
      <c r="X62" s="343"/>
      <c r="Y62" s="396"/>
      <c r="Z62" s="396"/>
      <c r="AA62" s="396"/>
      <c r="AB62" s="396"/>
      <c r="AC62" s="396"/>
      <c r="AD62" s="396"/>
      <c r="AE62" s="396"/>
      <c r="AF62" s="396"/>
      <c r="AG62" s="396"/>
      <c r="AH62" s="396"/>
      <c r="AI62" s="396"/>
      <c r="AJ62" s="396"/>
      <c r="AK62" s="396"/>
      <c r="AL62" s="396"/>
      <c r="AM62" s="396"/>
      <c r="AN62" s="396"/>
      <c r="AO62" s="396"/>
      <c r="AP62" s="397"/>
      <c r="AQ62" s="399"/>
      <c r="AR62" s="399"/>
    </row>
    <row r="63" spans="1:44" s="5" customFormat="1" ht="20.100000000000001" customHeight="1" x14ac:dyDescent="0.25">
      <c r="A63" s="431"/>
      <c r="B63" s="431"/>
      <c r="C63" s="466"/>
      <c r="D63" s="431"/>
      <c r="E63" s="90" t="s">
        <v>68</v>
      </c>
      <c r="F63" s="353" t="s">
        <v>285</v>
      </c>
      <c r="G63" s="353" t="s">
        <v>285</v>
      </c>
      <c r="H63" s="41" t="s">
        <v>55</v>
      </c>
      <c r="I63" s="353" t="s">
        <v>285</v>
      </c>
      <c r="J63" s="353" t="s">
        <v>285</v>
      </c>
      <c r="K63" s="353" t="s">
        <v>285</v>
      </c>
      <c r="L63" s="353" t="s">
        <v>285</v>
      </c>
      <c r="M63" s="353" t="s">
        <v>285</v>
      </c>
      <c r="O63" s="343"/>
      <c r="P63" s="343"/>
      <c r="Q63" s="343"/>
      <c r="R63" s="343"/>
      <c r="S63" s="343"/>
      <c r="T63" s="343"/>
      <c r="U63" s="343"/>
      <c r="V63" s="343"/>
      <c r="W63" s="343"/>
      <c r="X63" s="343"/>
      <c r="Y63" s="396"/>
      <c r="Z63" s="396"/>
      <c r="AA63" s="396"/>
      <c r="AB63" s="396"/>
      <c r="AC63" s="396"/>
      <c r="AD63" s="396"/>
      <c r="AE63" s="396"/>
      <c r="AF63" s="396"/>
      <c r="AG63" s="396"/>
      <c r="AH63" s="396"/>
      <c r="AI63" s="396"/>
      <c r="AJ63" s="396"/>
      <c r="AK63" s="396"/>
      <c r="AL63" s="396"/>
      <c r="AM63" s="396"/>
      <c r="AN63" s="396"/>
      <c r="AO63" s="396"/>
      <c r="AP63" s="397"/>
      <c r="AQ63" s="399"/>
      <c r="AR63" s="399"/>
    </row>
    <row r="64" spans="1:44" s="5" customFormat="1" ht="20.100000000000001" customHeight="1" x14ac:dyDescent="0.25">
      <c r="A64" s="431"/>
      <c r="B64" s="431"/>
      <c r="C64" s="466"/>
      <c r="D64" s="431"/>
      <c r="E64" s="90" t="s">
        <v>31</v>
      </c>
      <c r="F64" s="353" t="s">
        <v>285</v>
      </c>
      <c r="G64" s="353" t="s">
        <v>285</v>
      </c>
      <c r="H64" s="347" t="s">
        <v>228</v>
      </c>
      <c r="I64" s="353" t="s">
        <v>285</v>
      </c>
      <c r="J64" s="353" t="s">
        <v>285</v>
      </c>
      <c r="K64" s="353" t="s">
        <v>285</v>
      </c>
      <c r="L64" s="353" t="s">
        <v>285</v>
      </c>
      <c r="M64" s="353" t="s">
        <v>285</v>
      </c>
      <c r="O64" s="343"/>
      <c r="P64" s="343"/>
      <c r="Q64" s="343"/>
      <c r="R64" s="343"/>
      <c r="S64" s="343"/>
      <c r="T64" s="343"/>
      <c r="U64" s="343"/>
      <c r="V64" s="343"/>
      <c r="W64" s="343"/>
      <c r="X64" s="343"/>
      <c r="Y64" s="396"/>
      <c r="Z64" s="396"/>
      <c r="AA64" s="396"/>
      <c r="AB64" s="396"/>
      <c r="AC64" s="396"/>
      <c r="AD64" s="396"/>
      <c r="AE64" s="396"/>
      <c r="AF64" s="396"/>
      <c r="AG64" s="396"/>
      <c r="AH64" s="396"/>
      <c r="AI64" s="396"/>
      <c r="AJ64" s="396"/>
      <c r="AK64" s="396"/>
      <c r="AL64" s="396"/>
      <c r="AM64" s="396"/>
      <c r="AN64" s="396"/>
      <c r="AO64" s="396"/>
      <c r="AP64" s="397"/>
      <c r="AQ64" s="399"/>
      <c r="AR64" s="399"/>
    </row>
    <row r="65" spans="1:44" s="5" customFormat="1" ht="20.100000000000001" customHeight="1" x14ac:dyDescent="0.25">
      <c r="A65" s="432"/>
      <c r="B65" s="432"/>
      <c r="C65" s="466"/>
      <c r="D65" s="432"/>
      <c r="E65" s="90" t="s">
        <v>32</v>
      </c>
      <c r="F65" s="353" t="s">
        <v>285</v>
      </c>
      <c r="G65" s="353" t="s">
        <v>285</v>
      </c>
      <c r="H65" s="347" t="s">
        <v>228</v>
      </c>
      <c r="I65" s="353" t="s">
        <v>285</v>
      </c>
      <c r="J65" s="353" t="s">
        <v>285</v>
      </c>
      <c r="K65" s="353" t="s">
        <v>285</v>
      </c>
      <c r="L65" s="353" t="s">
        <v>285</v>
      </c>
      <c r="M65" s="353" t="s">
        <v>285</v>
      </c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96"/>
      <c r="Z65" s="396"/>
      <c r="AA65" s="396"/>
      <c r="AB65" s="396"/>
      <c r="AC65" s="396"/>
      <c r="AD65" s="396"/>
      <c r="AE65" s="396"/>
      <c r="AF65" s="396"/>
      <c r="AG65" s="396"/>
      <c r="AH65" s="396"/>
      <c r="AI65" s="396"/>
      <c r="AJ65" s="396"/>
      <c r="AK65" s="396"/>
      <c r="AL65" s="396"/>
      <c r="AM65" s="396"/>
      <c r="AN65" s="396"/>
      <c r="AO65" s="396"/>
      <c r="AP65" s="397"/>
      <c r="AQ65" s="399"/>
      <c r="AR65" s="399"/>
    </row>
    <row r="66" spans="1:44" ht="60" customHeight="1" x14ac:dyDescent="0.25">
      <c r="A66" s="430">
        <v>1</v>
      </c>
      <c r="B66" s="433" t="s">
        <v>77</v>
      </c>
      <c r="C66" s="439" t="s">
        <v>80</v>
      </c>
      <c r="D66" s="433" t="s">
        <v>36</v>
      </c>
      <c r="E66" s="324" t="s">
        <v>521</v>
      </c>
      <c r="F66" s="96" t="s">
        <v>24</v>
      </c>
      <c r="G66" s="96" t="s">
        <v>25</v>
      </c>
      <c r="H66" s="95">
        <v>1</v>
      </c>
      <c r="I66" s="95">
        <v>0</v>
      </c>
      <c r="J66" s="95">
        <v>0</v>
      </c>
      <c r="K66" s="327">
        <v>1580.04</v>
      </c>
      <c r="L66" s="327">
        <v>0</v>
      </c>
      <c r="M66" s="327">
        <v>0</v>
      </c>
    </row>
    <row r="67" spans="1:44" ht="20.100000000000001" customHeight="1" x14ac:dyDescent="0.25">
      <c r="A67" s="431"/>
      <c r="B67" s="431"/>
      <c r="C67" s="466"/>
      <c r="D67" s="431"/>
      <c r="E67" s="90" t="s">
        <v>68</v>
      </c>
      <c r="F67" s="353" t="s">
        <v>285</v>
      </c>
      <c r="G67" s="353" t="s">
        <v>285</v>
      </c>
      <c r="H67" s="41" t="s">
        <v>225</v>
      </c>
      <c r="I67" s="353" t="s">
        <v>285</v>
      </c>
      <c r="J67" s="353" t="s">
        <v>285</v>
      </c>
      <c r="K67" s="353" t="s">
        <v>285</v>
      </c>
      <c r="L67" s="353" t="s">
        <v>285</v>
      </c>
      <c r="M67" s="353" t="s">
        <v>285</v>
      </c>
    </row>
    <row r="68" spans="1:44" ht="20.100000000000001" customHeight="1" x14ac:dyDescent="0.25">
      <c r="A68" s="431"/>
      <c r="B68" s="431"/>
      <c r="C68" s="466"/>
      <c r="D68" s="431"/>
      <c r="E68" s="90" t="s">
        <v>31</v>
      </c>
      <c r="F68" s="353" t="s">
        <v>285</v>
      </c>
      <c r="G68" s="353" t="s">
        <v>285</v>
      </c>
      <c r="H68" s="347" t="s">
        <v>64</v>
      </c>
      <c r="I68" s="353" t="s">
        <v>285</v>
      </c>
      <c r="J68" s="353" t="s">
        <v>285</v>
      </c>
      <c r="K68" s="353" t="s">
        <v>285</v>
      </c>
      <c r="L68" s="353" t="s">
        <v>285</v>
      </c>
      <c r="M68" s="353" t="s">
        <v>285</v>
      </c>
    </row>
    <row r="69" spans="1:44" s="5" customFormat="1" ht="20.100000000000001" customHeight="1" x14ac:dyDescent="0.25">
      <c r="A69" s="432"/>
      <c r="B69" s="432"/>
      <c r="C69" s="466"/>
      <c r="D69" s="432"/>
      <c r="E69" s="90" t="s">
        <v>32</v>
      </c>
      <c r="F69" s="353" t="s">
        <v>285</v>
      </c>
      <c r="G69" s="353" t="s">
        <v>285</v>
      </c>
      <c r="H69" s="347" t="s">
        <v>64</v>
      </c>
      <c r="I69" s="353" t="s">
        <v>285</v>
      </c>
      <c r="J69" s="353" t="s">
        <v>285</v>
      </c>
      <c r="K69" s="353" t="s">
        <v>285</v>
      </c>
      <c r="L69" s="353" t="s">
        <v>285</v>
      </c>
      <c r="M69" s="353" t="s">
        <v>285</v>
      </c>
      <c r="O69" s="343"/>
      <c r="P69" s="343"/>
      <c r="Q69" s="343"/>
      <c r="R69" s="343"/>
      <c r="S69" s="343"/>
      <c r="T69" s="343"/>
      <c r="U69" s="343"/>
      <c r="V69" s="343"/>
      <c r="W69" s="343"/>
      <c r="X69" s="343"/>
      <c r="Y69" s="396"/>
      <c r="Z69" s="396"/>
      <c r="AA69" s="396"/>
      <c r="AB69" s="396"/>
      <c r="AC69" s="396"/>
      <c r="AD69" s="396"/>
      <c r="AE69" s="396"/>
      <c r="AF69" s="396"/>
      <c r="AG69" s="396"/>
      <c r="AH69" s="396"/>
      <c r="AI69" s="396"/>
      <c r="AJ69" s="396"/>
      <c r="AK69" s="396"/>
      <c r="AL69" s="396"/>
      <c r="AM69" s="396"/>
      <c r="AN69" s="396"/>
      <c r="AO69" s="396"/>
      <c r="AP69" s="397"/>
      <c r="AQ69" s="399"/>
      <c r="AR69" s="399"/>
    </row>
    <row r="70" spans="1:44" ht="50.1" customHeight="1" x14ac:dyDescent="0.25">
      <c r="A70" s="488">
        <v>1</v>
      </c>
      <c r="B70" s="490" t="s">
        <v>77</v>
      </c>
      <c r="C70" s="490" t="s">
        <v>80</v>
      </c>
      <c r="D70" s="490" t="s">
        <v>36</v>
      </c>
      <c r="E70" s="334" t="s">
        <v>423</v>
      </c>
      <c r="F70" s="96" t="s">
        <v>24</v>
      </c>
      <c r="G70" s="96" t="s">
        <v>25</v>
      </c>
      <c r="H70" s="95">
        <v>1</v>
      </c>
      <c r="I70" s="95">
        <v>0</v>
      </c>
      <c r="J70" s="95">
        <v>0</v>
      </c>
      <c r="K70" s="327">
        <v>5247.69</v>
      </c>
      <c r="L70" s="327">
        <v>0</v>
      </c>
      <c r="M70" s="327">
        <v>0</v>
      </c>
    </row>
    <row r="71" spans="1:44" ht="20.100000000000001" customHeight="1" x14ac:dyDescent="0.25">
      <c r="A71" s="489"/>
      <c r="B71" s="489"/>
      <c r="C71" s="490"/>
      <c r="D71" s="489"/>
      <c r="E71" s="90" t="s">
        <v>68</v>
      </c>
      <c r="F71" s="353" t="s">
        <v>285</v>
      </c>
      <c r="G71" s="353" t="s">
        <v>285</v>
      </c>
      <c r="H71" s="41" t="s">
        <v>228</v>
      </c>
      <c r="I71" s="353" t="s">
        <v>285</v>
      </c>
      <c r="J71" s="353" t="s">
        <v>285</v>
      </c>
      <c r="K71" s="353" t="s">
        <v>285</v>
      </c>
      <c r="L71" s="353" t="s">
        <v>285</v>
      </c>
      <c r="M71" s="353" t="s">
        <v>285</v>
      </c>
    </row>
    <row r="72" spans="1:44" ht="20.100000000000001" customHeight="1" x14ac:dyDescent="0.25">
      <c r="A72" s="489"/>
      <c r="B72" s="489"/>
      <c r="C72" s="490"/>
      <c r="D72" s="489"/>
      <c r="E72" s="90" t="s">
        <v>31</v>
      </c>
      <c r="F72" s="353" t="s">
        <v>285</v>
      </c>
      <c r="G72" s="353" t="s">
        <v>285</v>
      </c>
      <c r="H72" s="347" t="s">
        <v>55</v>
      </c>
      <c r="I72" s="353" t="s">
        <v>285</v>
      </c>
      <c r="J72" s="353" t="s">
        <v>285</v>
      </c>
      <c r="K72" s="353" t="s">
        <v>285</v>
      </c>
      <c r="L72" s="353" t="s">
        <v>285</v>
      </c>
      <c r="M72" s="353" t="s">
        <v>285</v>
      </c>
    </row>
    <row r="73" spans="1:44" s="5" customFormat="1" ht="20.100000000000001" customHeight="1" x14ac:dyDescent="0.25">
      <c r="A73" s="489"/>
      <c r="B73" s="489"/>
      <c r="C73" s="490"/>
      <c r="D73" s="489"/>
      <c r="E73" s="90" t="s">
        <v>32</v>
      </c>
      <c r="F73" s="353" t="s">
        <v>285</v>
      </c>
      <c r="G73" s="353" t="s">
        <v>285</v>
      </c>
      <c r="H73" s="347" t="s">
        <v>225</v>
      </c>
      <c r="I73" s="353" t="s">
        <v>285</v>
      </c>
      <c r="J73" s="353" t="s">
        <v>285</v>
      </c>
      <c r="K73" s="353" t="s">
        <v>285</v>
      </c>
      <c r="L73" s="353" t="s">
        <v>285</v>
      </c>
      <c r="M73" s="353" t="s">
        <v>285</v>
      </c>
      <c r="O73" s="343"/>
      <c r="P73" s="343"/>
      <c r="Q73" s="343"/>
      <c r="R73" s="343"/>
      <c r="S73" s="343"/>
      <c r="T73" s="343"/>
      <c r="U73" s="343"/>
      <c r="V73" s="343"/>
      <c r="W73" s="343"/>
      <c r="X73" s="343"/>
      <c r="Y73" s="396"/>
      <c r="Z73" s="396"/>
      <c r="AA73" s="396"/>
      <c r="AB73" s="396"/>
      <c r="AC73" s="396"/>
      <c r="AD73" s="396"/>
      <c r="AE73" s="396"/>
      <c r="AF73" s="396"/>
      <c r="AG73" s="396"/>
      <c r="AH73" s="396"/>
      <c r="AI73" s="396"/>
      <c r="AJ73" s="396"/>
      <c r="AK73" s="396"/>
      <c r="AL73" s="396"/>
      <c r="AM73" s="396"/>
      <c r="AN73" s="396"/>
      <c r="AO73" s="396"/>
      <c r="AP73" s="397"/>
      <c r="AQ73" s="399"/>
      <c r="AR73" s="399"/>
    </row>
    <row r="74" spans="1:44" s="5" customFormat="1" ht="50.1" customHeight="1" x14ac:dyDescent="0.25">
      <c r="A74" s="488">
        <v>1</v>
      </c>
      <c r="B74" s="490" t="s">
        <v>77</v>
      </c>
      <c r="C74" s="490" t="s">
        <v>80</v>
      </c>
      <c r="D74" s="490" t="s">
        <v>36</v>
      </c>
      <c r="E74" s="334" t="s">
        <v>421</v>
      </c>
      <c r="F74" s="96" t="s">
        <v>24</v>
      </c>
      <c r="G74" s="96" t="s">
        <v>25</v>
      </c>
      <c r="H74" s="95">
        <v>1</v>
      </c>
      <c r="I74" s="95">
        <v>0</v>
      </c>
      <c r="J74" s="95">
        <v>0</v>
      </c>
      <c r="K74" s="327">
        <v>3603.75</v>
      </c>
      <c r="L74" s="327">
        <v>0</v>
      </c>
      <c r="M74" s="327">
        <v>0</v>
      </c>
      <c r="O74" s="343"/>
      <c r="P74" s="343"/>
      <c r="Q74" s="343"/>
      <c r="R74" s="343"/>
      <c r="S74" s="343"/>
      <c r="T74" s="343"/>
      <c r="U74" s="343"/>
      <c r="V74" s="343"/>
      <c r="W74" s="343"/>
      <c r="X74" s="343"/>
      <c r="Y74" s="396"/>
      <c r="Z74" s="396"/>
      <c r="AA74" s="396"/>
      <c r="AB74" s="396"/>
      <c r="AC74" s="396"/>
      <c r="AD74" s="396"/>
      <c r="AE74" s="396"/>
      <c r="AF74" s="396"/>
      <c r="AG74" s="396"/>
      <c r="AH74" s="396"/>
      <c r="AI74" s="396"/>
      <c r="AJ74" s="396"/>
      <c r="AK74" s="396"/>
      <c r="AL74" s="396"/>
      <c r="AM74" s="396"/>
      <c r="AN74" s="396"/>
      <c r="AO74" s="396"/>
      <c r="AP74" s="397"/>
      <c r="AQ74" s="399"/>
      <c r="AR74" s="399"/>
    </row>
    <row r="75" spans="1:44" s="5" customFormat="1" ht="20.100000000000001" customHeight="1" x14ac:dyDescent="0.25">
      <c r="A75" s="489"/>
      <c r="B75" s="489"/>
      <c r="C75" s="490"/>
      <c r="D75" s="489"/>
      <c r="E75" s="90" t="s">
        <v>68</v>
      </c>
      <c r="F75" s="353" t="s">
        <v>285</v>
      </c>
      <c r="G75" s="353" t="s">
        <v>285</v>
      </c>
      <c r="H75" s="41" t="s">
        <v>228</v>
      </c>
      <c r="I75" s="353" t="s">
        <v>285</v>
      </c>
      <c r="J75" s="353" t="s">
        <v>285</v>
      </c>
      <c r="K75" s="353" t="s">
        <v>285</v>
      </c>
      <c r="L75" s="353" t="s">
        <v>285</v>
      </c>
      <c r="M75" s="353" t="s">
        <v>285</v>
      </c>
      <c r="O75" s="343"/>
      <c r="P75" s="343"/>
      <c r="Q75" s="343"/>
      <c r="R75" s="343"/>
      <c r="S75" s="343"/>
      <c r="T75" s="343"/>
      <c r="U75" s="343"/>
      <c r="V75" s="343"/>
      <c r="W75" s="343"/>
      <c r="X75" s="343"/>
      <c r="Y75" s="396"/>
      <c r="Z75" s="396"/>
      <c r="AA75" s="396"/>
      <c r="AB75" s="396"/>
      <c r="AC75" s="396"/>
      <c r="AD75" s="396"/>
      <c r="AE75" s="396"/>
      <c r="AF75" s="396"/>
      <c r="AG75" s="396"/>
      <c r="AH75" s="396"/>
      <c r="AI75" s="396"/>
      <c r="AJ75" s="396"/>
      <c r="AK75" s="396"/>
      <c r="AL75" s="396"/>
      <c r="AM75" s="396"/>
      <c r="AN75" s="396"/>
      <c r="AO75" s="396"/>
      <c r="AP75" s="397"/>
      <c r="AQ75" s="399"/>
      <c r="AR75" s="399"/>
    </row>
    <row r="76" spans="1:44" s="5" customFormat="1" ht="20.100000000000001" customHeight="1" x14ac:dyDescent="0.25">
      <c r="A76" s="489"/>
      <c r="B76" s="489"/>
      <c r="C76" s="490"/>
      <c r="D76" s="489"/>
      <c r="E76" s="90" t="s">
        <v>31</v>
      </c>
      <c r="F76" s="353" t="s">
        <v>285</v>
      </c>
      <c r="G76" s="353" t="s">
        <v>285</v>
      </c>
      <c r="H76" s="347" t="s">
        <v>55</v>
      </c>
      <c r="I76" s="353" t="s">
        <v>285</v>
      </c>
      <c r="J76" s="353" t="s">
        <v>285</v>
      </c>
      <c r="K76" s="353" t="s">
        <v>285</v>
      </c>
      <c r="L76" s="353" t="s">
        <v>285</v>
      </c>
      <c r="M76" s="353" t="s">
        <v>285</v>
      </c>
      <c r="O76" s="343"/>
      <c r="P76" s="343"/>
      <c r="Q76" s="343"/>
      <c r="R76" s="343"/>
      <c r="S76" s="343"/>
      <c r="T76" s="343"/>
      <c r="U76" s="343"/>
      <c r="V76" s="343"/>
      <c r="W76" s="343"/>
      <c r="X76" s="343"/>
      <c r="Y76" s="396"/>
      <c r="Z76" s="396"/>
      <c r="AA76" s="396"/>
      <c r="AB76" s="396"/>
      <c r="AC76" s="396"/>
      <c r="AD76" s="396"/>
      <c r="AE76" s="396"/>
      <c r="AF76" s="396"/>
      <c r="AG76" s="396"/>
      <c r="AH76" s="396"/>
      <c r="AI76" s="396"/>
      <c r="AJ76" s="396"/>
      <c r="AK76" s="396"/>
      <c r="AL76" s="396"/>
      <c r="AM76" s="396"/>
      <c r="AN76" s="396"/>
      <c r="AO76" s="396"/>
      <c r="AP76" s="397"/>
      <c r="AQ76" s="399"/>
      <c r="AR76" s="399"/>
    </row>
    <row r="77" spans="1:44" s="5" customFormat="1" ht="20.100000000000001" customHeight="1" x14ac:dyDescent="0.25">
      <c r="A77" s="489"/>
      <c r="B77" s="489"/>
      <c r="C77" s="490"/>
      <c r="D77" s="489"/>
      <c r="E77" s="90" t="s">
        <v>32</v>
      </c>
      <c r="F77" s="353" t="s">
        <v>285</v>
      </c>
      <c r="G77" s="353" t="s">
        <v>285</v>
      </c>
      <c r="H77" s="347" t="s">
        <v>225</v>
      </c>
      <c r="I77" s="353" t="s">
        <v>285</v>
      </c>
      <c r="J77" s="353" t="s">
        <v>285</v>
      </c>
      <c r="K77" s="353" t="s">
        <v>285</v>
      </c>
      <c r="L77" s="353" t="s">
        <v>285</v>
      </c>
      <c r="M77" s="353" t="s">
        <v>285</v>
      </c>
      <c r="O77" s="343"/>
      <c r="P77" s="343"/>
      <c r="Q77" s="343"/>
      <c r="R77" s="343"/>
      <c r="S77" s="343"/>
      <c r="T77" s="343"/>
      <c r="U77" s="343"/>
      <c r="V77" s="343"/>
      <c r="W77" s="343"/>
      <c r="X77" s="343"/>
      <c r="Y77" s="396"/>
      <c r="Z77" s="396"/>
      <c r="AA77" s="396"/>
      <c r="AB77" s="396"/>
      <c r="AC77" s="396"/>
      <c r="AD77" s="396"/>
      <c r="AE77" s="396"/>
      <c r="AF77" s="396"/>
      <c r="AG77" s="396"/>
      <c r="AH77" s="396"/>
      <c r="AI77" s="396"/>
      <c r="AJ77" s="396"/>
      <c r="AK77" s="396"/>
      <c r="AL77" s="396"/>
      <c r="AM77" s="396"/>
      <c r="AN77" s="396"/>
      <c r="AO77" s="396"/>
      <c r="AP77" s="397"/>
      <c r="AQ77" s="399"/>
      <c r="AR77" s="399"/>
    </row>
    <row r="78" spans="1:44" s="5" customFormat="1" ht="50.1" customHeight="1" x14ac:dyDescent="0.25">
      <c r="A78" s="488">
        <v>1</v>
      </c>
      <c r="B78" s="490" t="s">
        <v>77</v>
      </c>
      <c r="C78" s="490" t="s">
        <v>80</v>
      </c>
      <c r="D78" s="490" t="s">
        <v>36</v>
      </c>
      <c r="E78" s="239" t="s">
        <v>422</v>
      </c>
      <c r="F78" s="96" t="s">
        <v>24</v>
      </c>
      <c r="G78" s="96" t="s">
        <v>25</v>
      </c>
      <c r="H78" s="95">
        <v>2</v>
      </c>
      <c r="I78" s="95">
        <v>0</v>
      </c>
      <c r="J78" s="95">
        <v>0</v>
      </c>
      <c r="K78" s="327">
        <v>2211.46</v>
      </c>
      <c r="L78" s="327">
        <v>0</v>
      </c>
      <c r="M78" s="327">
        <v>0</v>
      </c>
      <c r="O78" s="343"/>
      <c r="P78" s="343"/>
      <c r="Q78" s="343"/>
      <c r="R78" s="343"/>
      <c r="S78" s="343"/>
      <c r="T78" s="343"/>
      <c r="U78" s="343"/>
      <c r="V78" s="343"/>
      <c r="W78" s="343"/>
      <c r="X78" s="343"/>
      <c r="Y78" s="396"/>
      <c r="Z78" s="396"/>
      <c r="AA78" s="396"/>
      <c r="AB78" s="396"/>
      <c r="AC78" s="396"/>
      <c r="AD78" s="396"/>
      <c r="AE78" s="396"/>
      <c r="AF78" s="396"/>
      <c r="AG78" s="396"/>
      <c r="AH78" s="396"/>
      <c r="AI78" s="396"/>
      <c r="AJ78" s="396"/>
      <c r="AK78" s="396"/>
      <c r="AL78" s="396"/>
      <c r="AM78" s="396"/>
      <c r="AN78" s="396"/>
      <c r="AO78" s="396"/>
      <c r="AP78" s="397"/>
      <c r="AQ78" s="399"/>
      <c r="AR78" s="399"/>
    </row>
    <row r="79" spans="1:44" s="5" customFormat="1" ht="20.100000000000001" customHeight="1" x14ac:dyDescent="0.25">
      <c r="A79" s="489"/>
      <c r="B79" s="489"/>
      <c r="C79" s="490"/>
      <c r="D79" s="489"/>
      <c r="E79" s="90" t="s">
        <v>68</v>
      </c>
      <c r="F79" s="353" t="s">
        <v>285</v>
      </c>
      <c r="G79" s="353" t="s">
        <v>285</v>
      </c>
      <c r="H79" s="41" t="s">
        <v>228</v>
      </c>
      <c r="I79" s="353" t="s">
        <v>285</v>
      </c>
      <c r="J79" s="353" t="s">
        <v>285</v>
      </c>
      <c r="K79" s="353" t="s">
        <v>285</v>
      </c>
      <c r="L79" s="353" t="s">
        <v>285</v>
      </c>
      <c r="M79" s="353" t="s">
        <v>285</v>
      </c>
      <c r="O79" s="343"/>
      <c r="P79" s="343"/>
      <c r="Q79" s="343"/>
      <c r="R79" s="343"/>
      <c r="S79" s="343"/>
      <c r="T79" s="343"/>
      <c r="U79" s="343"/>
      <c r="V79" s="343"/>
      <c r="W79" s="343"/>
      <c r="X79" s="343"/>
      <c r="Y79" s="396"/>
      <c r="Z79" s="396"/>
      <c r="AA79" s="396"/>
      <c r="AB79" s="396"/>
      <c r="AC79" s="396"/>
      <c r="AD79" s="396"/>
      <c r="AE79" s="396"/>
      <c r="AF79" s="396"/>
      <c r="AG79" s="396"/>
      <c r="AH79" s="396"/>
      <c r="AI79" s="396"/>
      <c r="AJ79" s="396"/>
      <c r="AK79" s="396"/>
      <c r="AL79" s="396"/>
      <c r="AM79" s="396"/>
      <c r="AN79" s="396"/>
      <c r="AO79" s="396"/>
      <c r="AP79" s="397"/>
      <c r="AQ79" s="399"/>
      <c r="AR79" s="399"/>
    </row>
    <row r="80" spans="1:44" s="5" customFormat="1" ht="20.100000000000001" customHeight="1" x14ac:dyDescent="0.25">
      <c r="A80" s="489"/>
      <c r="B80" s="489"/>
      <c r="C80" s="490"/>
      <c r="D80" s="489"/>
      <c r="E80" s="90" t="s">
        <v>31</v>
      </c>
      <c r="F80" s="353" t="s">
        <v>285</v>
      </c>
      <c r="G80" s="353" t="s">
        <v>285</v>
      </c>
      <c r="H80" s="347" t="s">
        <v>55</v>
      </c>
      <c r="I80" s="353" t="s">
        <v>285</v>
      </c>
      <c r="J80" s="353" t="s">
        <v>285</v>
      </c>
      <c r="K80" s="353" t="s">
        <v>285</v>
      </c>
      <c r="L80" s="353" t="s">
        <v>285</v>
      </c>
      <c r="M80" s="353" t="s">
        <v>285</v>
      </c>
      <c r="O80" s="343"/>
      <c r="P80" s="343"/>
      <c r="Q80" s="343"/>
      <c r="R80" s="343"/>
      <c r="S80" s="343"/>
      <c r="T80" s="343"/>
      <c r="U80" s="343"/>
      <c r="V80" s="343"/>
      <c r="W80" s="343"/>
      <c r="X80" s="343"/>
      <c r="Y80" s="396"/>
      <c r="Z80" s="396"/>
      <c r="AA80" s="396"/>
      <c r="AB80" s="396"/>
      <c r="AC80" s="396"/>
      <c r="AD80" s="396"/>
      <c r="AE80" s="396"/>
      <c r="AF80" s="396"/>
      <c r="AG80" s="396"/>
      <c r="AH80" s="396"/>
      <c r="AI80" s="396"/>
      <c r="AJ80" s="396"/>
      <c r="AK80" s="396"/>
      <c r="AL80" s="396"/>
      <c r="AM80" s="396"/>
      <c r="AN80" s="396"/>
      <c r="AO80" s="396"/>
      <c r="AP80" s="397"/>
      <c r="AQ80" s="399"/>
      <c r="AR80" s="399"/>
    </row>
    <row r="81" spans="1:44" s="5" customFormat="1" ht="20.100000000000001" customHeight="1" x14ac:dyDescent="0.25">
      <c r="A81" s="489"/>
      <c r="B81" s="489"/>
      <c r="C81" s="490"/>
      <c r="D81" s="489"/>
      <c r="E81" s="90" t="s">
        <v>32</v>
      </c>
      <c r="F81" s="353" t="s">
        <v>285</v>
      </c>
      <c r="G81" s="353" t="s">
        <v>285</v>
      </c>
      <c r="H81" s="347" t="s">
        <v>225</v>
      </c>
      <c r="I81" s="353" t="s">
        <v>285</v>
      </c>
      <c r="J81" s="353" t="s">
        <v>285</v>
      </c>
      <c r="K81" s="353" t="s">
        <v>285</v>
      </c>
      <c r="L81" s="353" t="s">
        <v>285</v>
      </c>
      <c r="M81" s="353" t="s">
        <v>285</v>
      </c>
      <c r="O81" s="343"/>
      <c r="P81" s="343"/>
      <c r="Q81" s="343"/>
      <c r="R81" s="343"/>
      <c r="S81" s="343"/>
      <c r="T81" s="343"/>
      <c r="U81" s="343"/>
      <c r="V81" s="343"/>
      <c r="W81" s="343"/>
      <c r="X81" s="343"/>
      <c r="Y81" s="396"/>
      <c r="Z81" s="396"/>
      <c r="AA81" s="396"/>
      <c r="AB81" s="396"/>
      <c r="AC81" s="396"/>
      <c r="AD81" s="396"/>
      <c r="AE81" s="396"/>
      <c r="AF81" s="396"/>
      <c r="AG81" s="396"/>
      <c r="AH81" s="396"/>
      <c r="AI81" s="396"/>
      <c r="AJ81" s="396"/>
      <c r="AK81" s="396"/>
      <c r="AL81" s="396"/>
      <c r="AM81" s="396"/>
      <c r="AN81" s="396"/>
      <c r="AO81" s="396"/>
      <c r="AP81" s="397"/>
      <c r="AQ81" s="399"/>
      <c r="AR81" s="399"/>
    </row>
    <row r="82" spans="1:44" s="5" customFormat="1" ht="50.1" customHeight="1" x14ac:dyDescent="0.25">
      <c r="A82" s="488">
        <v>1</v>
      </c>
      <c r="B82" s="490" t="s">
        <v>77</v>
      </c>
      <c r="C82" s="490" t="s">
        <v>80</v>
      </c>
      <c r="D82" s="490" t="s">
        <v>36</v>
      </c>
      <c r="E82" s="334" t="s">
        <v>365</v>
      </c>
      <c r="F82" s="96" t="s">
        <v>24</v>
      </c>
      <c r="G82" s="96" t="s">
        <v>25</v>
      </c>
      <c r="H82" s="95">
        <v>1</v>
      </c>
      <c r="I82" s="95">
        <v>0</v>
      </c>
      <c r="J82" s="95">
        <v>0</v>
      </c>
      <c r="K82" s="327">
        <v>4811.08</v>
      </c>
      <c r="L82" s="327">
        <v>0</v>
      </c>
      <c r="M82" s="327">
        <v>0</v>
      </c>
      <c r="O82" s="343"/>
      <c r="P82" s="343"/>
      <c r="Q82" s="343"/>
      <c r="R82" s="343"/>
      <c r="S82" s="343"/>
      <c r="T82" s="343"/>
      <c r="U82" s="343"/>
      <c r="V82" s="343"/>
      <c r="W82" s="343"/>
      <c r="X82" s="343"/>
      <c r="Y82" s="396"/>
      <c r="Z82" s="396"/>
      <c r="AA82" s="396"/>
      <c r="AB82" s="396"/>
      <c r="AC82" s="396"/>
      <c r="AD82" s="396"/>
      <c r="AE82" s="396"/>
      <c r="AF82" s="396"/>
      <c r="AG82" s="396"/>
      <c r="AH82" s="396"/>
      <c r="AI82" s="396"/>
      <c r="AJ82" s="396"/>
      <c r="AK82" s="396"/>
      <c r="AL82" s="396"/>
      <c r="AM82" s="396"/>
      <c r="AN82" s="396"/>
      <c r="AO82" s="396"/>
      <c r="AP82" s="397"/>
      <c r="AQ82" s="399"/>
      <c r="AR82" s="399"/>
    </row>
    <row r="83" spans="1:44" s="5" customFormat="1" ht="20.100000000000001" customHeight="1" x14ac:dyDescent="0.25">
      <c r="A83" s="489"/>
      <c r="B83" s="489"/>
      <c r="C83" s="490"/>
      <c r="D83" s="489"/>
      <c r="E83" s="90" t="s">
        <v>68</v>
      </c>
      <c r="F83" s="353" t="s">
        <v>285</v>
      </c>
      <c r="G83" s="353" t="s">
        <v>285</v>
      </c>
      <c r="H83" s="393" t="s">
        <v>225</v>
      </c>
      <c r="I83" s="353" t="s">
        <v>285</v>
      </c>
      <c r="J83" s="353" t="s">
        <v>285</v>
      </c>
      <c r="K83" s="353" t="s">
        <v>285</v>
      </c>
      <c r="L83" s="353" t="s">
        <v>285</v>
      </c>
      <c r="M83" s="353" t="s">
        <v>285</v>
      </c>
      <c r="O83" s="343"/>
      <c r="P83" s="343"/>
      <c r="Q83" s="343"/>
      <c r="R83" s="343"/>
      <c r="S83" s="343"/>
      <c r="T83" s="343"/>
      <c r="U83" s="343"/>
      <c r="V83" s="343"/>
      <c r="W83" s="343"/>
      <c r="X83" s="343"/>
      <c r="Y83" s="396"/>
      <c r="Z83" s="396"/>
      <c r="AA83" s="396"/>
      <c r="AB83" s="396"/>
      <c r="AC83" s="396"/>
      <c r="AD83" s="396"/>
      <c r="AE83" s="396"/>
      <c r="AF83" s="396"/>
      <c r="AG83" s="396"/>
      <c r="AH83" s="396"/>
      <c r="AI83" s="396"/>
      <c r="AJ83" s="396"/>
      <c r="AK83" s="396"/>
      <c r="AL83" s="396"/>
      <c r="AM83" s="396"/>
      <c r="AN83" s="396"/>
      <c r="AO83" s="396"/>
      <c r="AP83" s="397"/>
      <c r="AQ83" s="399"/>
      <c r="AR83" s="399"/>
    </row>
    <row r="84" spans="1:44" s="5" customFormat="1" ht="20.100000000000001" customHeight="1" x14ac:dyDescent="0.25">
      <c r="A84" s="489"/>
      <c r="B84" s="489"/>
      <c r="C84" s="490"/>
      <c r="D84" s="489"/>
      <c r="E84" s="90" t="s">
        <v>31</v>
      </c>
      <c r="F84" s="353" t="s">
        <v>285</v>
      </c>
      <c r="G84" s="353" t="s">
        <v>285</v>
      </c>
      <c r="H84" s="347" t="s">
        <v>225</v>
      </c>
      <c r="I84" s="353" t="s">
        <v>285</v>
      </c>
      <c r="J84" s="353" t="s">
        <v>285</v>
      </c>
      <c r="K84" s="353" t="s">
        <v>285</v>
      </c>
      <c r="L84" s="353" t="s">
        <v>285</v>
      </c>
      <c r="M84" s="353" t="s">
        <v>285</v>
      </c>
      <c r="O84" s="343"/>
      <c r="P84" s="343"/>
      <c r="Q84" s="343"/>
      <c r="R84" s="343"/>
      <c r="S84" s="343"/>
      <c r="T84" s="343"/>
      <c r="U84" s="343"/>
      <c r="V84" s="343"/>
      <c r="W84" s="343"/>
      <c r="X84" s="343"/>
      <c r="Y84" s="396"/>
      <c r="Z84" s="396"/>
      <c r="AA84" s="396"/>
      <c r="AB84" s="396"/>
      <c r="AC84" s="396"/>
      <c r="AD84" s="396"/>
      <c r="AE84" s="396"/>
      <c r="AF84" s="396"/>
      <c r="AG84" s="396"/>
      <c r="AH84" s="396"/>
      <c r="AI84" s="396"/>
      <c r="AJ84" s="396"/>
      <c r="AK84" s="396"/>
      <c r="AL84" s="396"/>
      <c r="AM84" s="396"/>
      <c r="AN84" s="396"/>
      <c r="AO84" s="396"/>
      <c r="AP84" s="397"/>
      <c r="AQ84" s="399"/>
      <c r="AR84" s="399"/>
    </row>
    <row r="85" spans="1:44" s="5" customFormat="1" ht="20.100000000000001" customHeight="1" x14ac:dyDescent="0.25">
      <c r="A85" s="489"/>
      <c r="B85" s="489"/>
      <c r="C85" s="490"/>
      <c r="D85" s="489"/>
      <c r="E85" s="90" t="s">
        <v>32</v>
      </c>
      <c r="F85" s="353" t="s">
        <v>285</v>
      </c>
      <c r="G85" s="353" t="s">
        <v>285</v>
      </c>
      <c r="H85" s="347" t="s">
        <v>226</v>
      </c>
      <c r="I85" s="353" t="s">
        <v>285</v>
      </c>
      <c r="J85" s="353" t="s">
        <v>285</v>
      </c>
      <c r="K85" s="353" t="s">
        <v>285</v>
      </c>
      <c r="L85" s="353" t="s">
        <v>285</v>
      </c>
      <c r="M85" s="353" t="s">
        <v>285</v>
      </c>
      <c r="O85" s="343"/>
      <c r="P85" s="343"/>
      <c r="Q85" s="343"/>
      <c r="R85" s="343"/>
      <c r="S85" s="343"/>
      <c r="T85" s="343"/>
      <c r="U85" s="343"/>
      <c r="V85" s="343"/>
      <c r="W85" s="343"/>
      <c r="X85" s="343"/>
      <c r="Y85" s="396"/>
      <c r="Z85" s="396"/>
      <c r="AA85" s="396"/>
      <c r="AB85" s="396"/>
      <c r="AC85" s="396"/>
      <c r="AD85" s="396"/>
      <c r="AE85" s="396"/>
      <c r="AF85" s="396"/>
      <c r="AG85" s="396"/>
      <c r="AH85" s="396"/>
      <c r="AI85" s="396"/>
      <c r="AJ85" s="396"/>
      <c r="AK85" s="396"/>
      <c r="AL85" s="396"/>
      <c r="AM85" s="396"/>
      <c r="AN85" s="396"/>
      <c r="AO85" s="396"/>
      <c r="AP85" s="397"/>
      <c r="AQ85" s="399"/>
      <c r="AR85" s="399"/>
    </row>
    <row r="86" spans="1:44" s="5" customFormat="1" ht="50.1" customHeight="1" x14ac:dyDescent="0.25">
      <c r="A86" s="488">
        <v>1</v>
      </c>
      <c r="B86" s="490" t="s">
        <v>77</v>
      </c>
      <c r="C86" s="490" t="s">
        <v>80</v>
      </c>
      <c r="D86" s="490" t="s">
        <v>36</v>
      </c>
      <c r="E86" s="334" t="s">
        <v>692</v>
      </c>
      <c r="F86" s="96" t="s">
        <v>24</v>
      </c>
      <c r="G86" s="96" t="s">
        <v>25</v>
      </c>
      <c r="H86" s="95">
        <v>1</v>
      </c>
      <c r="I86" s="95">
        <v>0</v>
      </c>
      <c r="J86" s="95">
        <v>0</v>
      </c>
      <c r="K86" s="327">
        <v>2310.9499999999998</v>
      </c>
      <c r="L86" s="327">
        <v>0</v>
      </c>
      <c r="M86" s="327">
        <v>0</v>
      </c>
      <c r="O86" s="343"/>
      <c r="P86" s="343"/>
      <c r="Q86" s="343"/>
      <c r="R86" s="343"/>
      <c r="S86" s="343"/>
      <c r="T86" s="343"/>
      <c r="U86" s="343"/>
      <c r="V86" s="343"/>
      <c r="W86" s="343"/>
      <c r="X86" s="343"/>
      <c r="Y86" s="396"/>
      <c r="Z86" s="396"/>
      <c r="AA86" s="396"/>
      <c r="AB86" s="396"/>
      <c r="AC86" s="396"/>
      <c r="AD86" s="396"/>
      <c r="AE86" s="396"/>
      <c r="AF86" s="396"/>
      <c r="AG86" s="396"/>
      <c r="AH86" s="396"/>
      <c r="AI86" s="396"/>
      <c r="AJ86" s="396"/>
      <c r="AK86" s="396"/>
      <c r="AL86" s="396"/>
      <c r="AM86" s="396"/>
      <c r="AN86" s="396"/>
      <c r="AO86" s="396"/>
      <c r="AP86" s="397"/>
      <c r="AQ86" s="399"/>
      <c r="AR86" s="399"/>
    </row>
    <row r="87" spans="1:44" s="5" customFormat="1" ht="20.100000000000001" customHeight="1" x14ac:dyDescent="0.25">
      <c r="A87" s="489"/>
      <c r="B87" s="489"/>
      <c r="C87" s="490"/>
      <c r="D87" s="489"/>
      <c r="E87" s="90" t="s">
        <v>68</v>
      </c>
      <c r="F87" s="353" t="s">
        <v>285</v>
      </c>
      <c r="G87" s="353" t="s">
        <v>285</v>
      </c>
      <c r="H87" s="347" t="s">
        <v>55</v>
      </c>
      <c r="I87" s="353" t="s">
        <v>285</v>
      </c>
      <c r="J87" s="353" t="s">
        <v>285</v>
      </c>
      <c r="K87" s="353" t="s">
        <v>285</v>
      </c>
      <c r="L87" s="353" t="s">
        <v>285</v>
      </c>
      <c r="M87" s="353" t="s">
        <v>285</v>
      </c>
      <c r="O87" s="343"/>
      <c r="P87" s="343"/>
      <c r="Q87" s="343"/>
      <c r="R87" s="343"/>
      <c r="S87" s="343"/>
      <c r="T87" s="343"/>
      <c r="U87" s="343"/>
      <c r="V87" s="343"/>
      <c r="W87" s="343"/>
      <c r="X87" s="343"/>
      <c r="Y87" s="396"/>
      <c r="Z87" s="396"/>
      <c r="AA87" s="396"/>
      <c r="AB87" s="396"/>
      <c r="AC87" s="396"/>
      <c r="AD87" s="396"/>
      <c r="AE87" s="396"/>
      <c r="AF87" s="396"/>
      <c r="AG87" s="396"/>
      <c r="AH87" s="396"/>
      <c r="AI87" s="396"/>
      <c r="AJ87" s="396"/>
      <c r="AK87" s="396"/>
      <c r="AL87" s="396"/>
      <c r="AM87" s="396"/>
      <c r="AN87" s="396"/>
      <c r="AO87" s="396"/>
      <c r="AP87" s="397"/>
      <c r="AQ87" s="399"/>
      <c r="AR87" s="399"/>
    </row>
    <row r="88" spans="1:44" s="5" customFormat="1" ht="20.100000000000001" customHeight="1" x14ac:dyDescent="0.25">
      <c r="A88" s="489"/>
      <c r="B88" s="489"/>
      <c r="C88" s="490"/>
      <c r="D88" s="489"/>
      <c r="E88" s="90" t="s">
        <v>31</v>
      </c>
      <c r="F88" s="353" t="s">
        <v>285</v>
      </c>
      <c r="G88" s="353" t="s">
        <v>285</v>
      </c>
      <c r="H88" s="347" t="s">
        <v>225</v>
      </c>
      <c r="I88" s="353" t="s">
        <v>285</v>
      </c>
      <c r="J88" s="353" t="s">
        <v>285</v>
      </c>
      <c r="K88" s="353" t="s">
        <v>285</v>
      </c>
      <c r="L88" s="353" t="s">
        <v>285</v>
      </c>
      <c r="M88" s="353" t="s">
        <v>285</v>
      </c>
      <c r="O88" s="343"/>
      <c r="P88" s="343"/>
      <c r="Q88" s="343"/>
      <c r="R88" s="343"/>
      <c r="S88" s="343"/>
      <c r="T88" s="343"/>
      <c r="U88" s="343"/>
      <c r="V88" s="343"/>
      <c r="W88" s="343"/>
      <c r="X88" s="343"/>
      <c r="Y88" s="396"/>
      <c r="Z88" s="396"/>
      <c r="AA88" s="396"/>
      <c r="AB88" s="396"/>
      <c r="AC88" s="396"/>
      <c r="AD88" s="396"/>
      <c r="AE88" s="396"/>
      <c r="AF88" s="396"/>
      <c r="AG88" s="396"/>
      <c r="AH88" s="396"/>
      <c r="AI88" s="396"/>
      <c r="AJ88" s="396"/>
      <c r="AK88" s="396"/>
      <c r="AL88" s="396"/>
      <c r="AM88" s="396"/>
      <c r="AN88" s="396"/>
      <c r="AO88" s="396"/>
      <c r="AP88" s="397"/>
      <c r="AQ88" s="399"/>
      <c r="AR88" s="399"/>
    </row>
    <row r="89" spans="1:44" s="5" customFormat="1" ht="20.100000000000001" customHeight="1" x14ac:dyDescent="0.25">
      <c r="A89" s="489"/>
      <c r="B89" s="489"/>
      <c r="C89" s="490"/>
      <c r="D89" s="489"/>
      <c r="E89" s="90" t="s">
        <v>32</v>
      </c>
      <c r="F89" s="353" t="s">
        <v>285</v>
      </c>
      <c r="G89" s="353" t="s">
        <v>285</v>
      </c>
      <c r="H89" s="347" t="s">
        <v>226</v>
      </c>
      <c r="I89" s="353" t="s">
        <v>285</v>
      </c>
      <c r="J89" s="353" t="s">
        <v>285</v>
      </c>
      <c r="K89" s="353" t="s">
        <v>285</v>
      </c>
      <c r="L89" s="353" t="s">
        <v>285</v>
      </c>
      <c r="M89" s="353" t="s">
        <v>285</v>
      </c>
      <c r="O89" s="343"/>
      <c r="P89" s="343"/>
      <c r="Q89" s="343"/>
      <c r="R89" s="343"/>
      <c r="S89" s="343"/>
      <c r="T89" s="343"/>
      <c r="U89" s="343"/>
      <c r="V89" s="343"/>
      <c r="W89" s="343"/>
      <c r="X89" s="343"/>
      <c r="Y89" s="396"/>
      <c r="Z89" s="396"/>
      <c r="AA89" s="396"/>
      <c r="AB89" s="396"/>
      <c r="AC89" s="396"/>
      <c r="AD89" s="396"/>
      <c r="AE89" s="396"/>
      <c r="AF89" s="396"/>
      <c r="AG89" s="396"/>
      <c r="AH89" s="396"/>
      <c r="AI89" s="396"/>
      <c r="AJ89" s="396"/>
      <c r="AK89" s="396"/>
      <c r="AL89" s="396"/>
      <c r="AM89" s="396"/>
      <c r="AN89" s="396"/>
      <c r="AO89" s="396"/>
      <c r="AP89" s="397"/>
      <c r="AQ89" s="399"/>
      <c r="AR89" s="399"/>
    </row>
    <row r="90" spans="1:44" s="5" customFormat="1" ht="50.1" customHeight="1" x14ac:dyDescent="0.25">
      <c r="A90" s="488">
        <v>1</v>
      </c>
      <c r="B90" s="490" t="s">
        <v>77</v>
      </c>
      <c r="C90" s="490" t="s">
        <v>80</v>
      </c>
      <c r="D90" s="490" t="s">
        <v>36</v>
      </c>
      <c r="E90" s="334" t="s">
        <v>693</v>
      </c>
      <c r="F90" s="96" t="s">
        <v>24</v>
      </c>
      <c r="G90" s="96" t="s">
        <v>25</v>
      </c>
      <c r="H90" s="95">
        <v>1</v>
      </c>
      <c r="I90" s="95">
        <v>0</v>
      </c>
      <c r="J90" s="95">
        <v>0</v>
      </c>
      <c r="K90" s="327">
        <v>6036.39</v>
      </c>
      <c r="L90" s="327">
        <v>0</v>
      </c>
      <c r="M90" s="327">
        <v>0</v>
      </c>
      <c r="O90" s="343"/>
      <c r="P90" s="343"/>
      <c r="Q90" s="343"/>
      <c r="R90" s="343"/>
      <c r="S90" s="343"/>
      <c r="T90" s="343"/>
      <c r="U90" s="343"/>
      <c r="V90" s="343"/>
      <c r="W90" s="343"/>
      <c r="X90" s="343"/>
      <c r="Y90" s="396"/>
      <c r="Z90" s="396"/>
      <c r="AA90" s="396"/>
      <c r="AB90" s="396"/>
      <c r="AC90" s="396"/>
      <c r="AD90" s="396"/>
      <c r="AE90" s="396"/>
      <c r="AF90" s="396"/>
      <c r="AG90" s="396"/>
      <c r="AH90" s="396"/>
      <c r="AI90" s="396"/>
      <c r="AJ90" s="396"/>
      <c r="AK90" s="396"/>
      <c r="AL90" s="396"/>
      <c r="AM90" s="396"/>
      <c r="AN90" s="396"/>
      <c r="AO90" s="396"/>
      <c r="AP90" s="397"/>
      <c r="AQ90" s="399"/>
      <c r="AR90" s="399"/>
    </row>
    <row r="91" spans="1:44" s="5" customFormat="1" ht="20.100000000000001" customHeight="1" x14ac:dyDescent="0.25">
      <c r="A91" s="489"/>
      <c r="B91" s="489"/>
      <c r="C91" s="490"/>
      <c r="D91" s="489"/>
      <c r="E91" s="90" t="s">
        <v>68</v>
      </c>
      <c r="F91" s="263" t="s">
        <v>285</v>
      </c>
      <c r="G91" s="263" t="s">
        <v>285</v>
      </c>
      <c r="H91" s="347" t="s">
        <v>225</v>
      </c>
      <c r="I91" s="263" t="s">
        <v>285</v>
      </c>
      <c r="J91" s="263" t="s">
        <v>285</v>
      </c>
      <c r="K91" s="263" t="s">
        <v>285</v>
      </c>
      <c r="L91" s="263" t="s">
        <v>285</v>
      </c>
      <c r="M91" s="263" t="s">
        <v>285</v>
      </c>
      <c r="O91" s="343"/>
      <c r="P91" s="343"/>
      <c r="Q91" s="343"/>
      <c r="R91" s="343"/>
      <c r="S91" s="343"/>
      <c r="T91" s="343"/>
      <c r="U91" s="343"/>
      <c r="V91" s="343"/>
      <c r="W91" s="343"/>
      <c r="X91" s="343"/>
      <c r="Y91" s="396"/>
      <c r="Z91" s="396"/>
      <c r="AA91" s="396"/>
      <c r="AB91" s="396"/>
      <c r="AC91" s="396"/>
      <c r="AD91" s="396"/>
      <c r="AE91" s="396"/>
      <c r="AF91" s="396"/>
      <c r="AG91" s="396"/>
      <c r="AH91" s="396"/>
      <c r="AI91" s="396"/>
      <c r="AJ91" s="396"/>
      <c r="AK91" s="396"/>
      <c r="AL91" s="396"/>
      <c r="AM91" s="396"/>
      <c r="AN91" s="396"/>
      <c r="AO91" s="396"/>
      <c r="AP91" s="397"/>
      <c r="AQ91" s="399"/>
      <c r="AR91" s="399"/>
    </row>
    <row r="92" spans="1:44" s="5" customFormat="1" ht="20.100000000000001" customHeight="1" x14ac:dyDescent="0.25">
      <c r="A92" s="489"/>
      <c r="B92" s="489"/>
      <c r="C92" s="490"/>
      <c r="D92" s="489"/>
      <c r="E92" s="90" t="s">
        <v>31</v>
      </c>
      <c r="F92" s="263" t="s">
        <v>285</v>
      </c>
      <c r="G92" s="263" t="s">
        <v>285</v>
      </c>
      <c r="H92" s="347" t="s">
        <v>39</v>
      </c>
      <c r="I92" s="263" t="s">
        <v>285</v>
      </c>
      <c r="J92" s="263" t="s">
        <v>285</v>
      </c>
      <c r="K92" s="263" t="s">
        <v>285</v>
      </c>
      <c r="L92" s="263" t="s">
        <v>285</v>
      </c>
      <c r="M92" s="263" t="s">
        <v>285</v>
      </c>
      <c r="O92" s="343"/>
      <c r="P92" s="343"/>
      <c r="Q92" s="343"/>
      <c r="R92" s="343"/>
      <c r="S92" s="343"/>
      <c r="T92" s="343"/>
      <c r="U92" s="343"/>
      <c r="V92" s="343"/>
      <c r="W92" s="343"/>
      <c r="X92" s="343"/>
      <c r="Y92" s="396"/>
      <c r="Z92" s="396"/>
      <c r="AA92" s="396"/>
      <c r="AB92" s="396"/>
      <c r="AC92" s="396"/>
      <c r="AD92" s="396"/>
      <c r="AE92" s="396"/>
      <c r="AF92" s="396"/>
      <c r="AG92" s="396"/>
      <c r="AH92" s="396"/>
      <c r="AI92" s="396"/>
      <c r="AJ92" s="396"/>
      <c r="AK92" s="396"/>
      <c r="AL92" s="396"/>
      <c r="AM92" s="396"/>
      <c r="AN92" s="396"/>
      <c r="AO92" s="396"/>
      <c r="AP92" s="397"/>
      <c r="AQ92" s="399"/>
      <c r="AR92" s="399"/>
    </row>
    <row r="93" spans="1:44" s="5" customFormat="1" ht="20.100000000000001" customHeight="1" x14ac:dyDescent="0.25">
      <c r="A93" s="489"/>
      <c r="B93" s="489"/>
      <c r="C93" s="490"/>
      <c r="D93" s="489"/>
      <c r="E93" s="90" t="s">
        <v>32</v>
      </c>
      <c r="F93" s="263" t="s">
        <v>285</v>
      </c>
      <c r="G93" s="263" t="s">
        <v>285</v>
      </c>
      <c r="H93" s="347" t="s">
        <v>39</v>
      </c>
      <c r="I93" s="263" t="s">
        <v>285</v>
      </c>
      <c r="J93" s="263" t="s">
        <v>285</v>
      </c>
      <c r="K93" s="263" t="s">
        <v>285</v>
      </c>
      <c r="L93" s="263" t="s">
        <v>285</v>
      </c>
      <c r="M93" s="263" t="s">
        <v>285</v>
      </c>
      <c r="O93" s="343"/>
      <c r="P93" s="343"/>
      <c r="Q93" s="343"/>
      <c r="R93" s="343"/>
      <c r="S93" s="343"/>
      <c r="T93" s="343"/>
      <c r="U93" s="343"/>
      <c r="V93" s="343"/>
      <c r="W93" s="343"/>
      <c r="X93" s="343"/>
      <c r="Y93" s="396"/>
      <c r="Z93" s="396"/>
      <c r="AA93" s="396"/>
      <c r="AB93" s="396"/>
      <c r="AC93" s="396"/>
      <c r="AD93" s="396"/>
      <c r="AE93" s="396"/>
      <c r="AF93" s="396"/>
      <c r="AG93" s="396"/>
      <c r="AH93" s="396"/>
      <c r="AI93" s="396"/>
      <c r="AJ93" s="396"/>
      <c r="AK93" s="396"/>
      <c r="AL93" s="396"/>
      <c r="AM93" s="396"/>
      <c r="AN93" s="396"/>
      <c r="AO93" s="396"/>
      <c r="AP93" s="397"/>
      <c r="AQ93" s="399"/>
      <c r="AR93" s="399"/>
    </row>
    <row r="94" spans="1:44" s="5" customFormat="1" ht="50.1" customHeight="1" x14ac:dyDescent="0.25">
      <c r="A94" s="488">
        <v>1</v>
      </c>
      <c r="B94" s="490" t="s">
        <v>77</v>
      </c>
      <c r="C94" s="490" t="s">
        <v>80</v>
      </c>
      <c r="D94" s="490" t="s">
        <v>36</v>
      </c>
      <c r="E94" s="334" t="s">
        <v>694</v>
      </c>
      <c r="F94" s="96" t="s">
        <v>24</v>
      </c>
      <c r="G94" s="96" t="s">
        <v>25</v>
      </c>
      <c r="H94" s="95">
        <v>1</v>
      </c>
      <c r="I94" s="95">
        <v>0</v>
      </c>
      <c r="J94" s="95">
        <v>0</v>
      </c>
      <c r="K94" s="327">
        <v>4920.8500000000004</v>
      </c>
      <c r="L94" s="327">
        <v>0</v>
      </c>
      <c r="M94" s="327">
        <v>0</v>
      </c>
      <c r="O94" s="343"/>
      <c r="P94" s="343"/>
      <c r="Q94" s="343"/>
      <c r="R94" s="343"/>
      <c r="S94" s="343"/>
      <c r="T94" s="343"/>
      <c r="U94" s="343"/>
      <c r="V94" s="343"/>
      <c r="W94" s="343"/>
      <c r="X94" s="343"/>
      <c r="Y94" s="396"/>
      <c r="Z94" s="396"/>
      <c r="AA94" s="396"/>
      <c r="AB94" s="396"/>
      <c r="AC94" s="396"/>
      <c r="AD94" s="396"/>
      <c r="AE94" s="396"/>
      <c r="AF94" s="396"/>
      <c r="AG94" s="396"/>
      <c r="AH94" s="396"/>
      <c r="AI94" s="396"/>
      <c r="AJ94" s="396"/>
      <c r="AK94" s="396"/>
      <c r="AL94" s="396"/>
      <c r="AM94" s="396"/>
      <c r="AN94" s="396"/>
      <c r="AO94" s="396"/>
      <c r="AP94" s="397"/>
      <c r="AQ94" s="399"/>
      <c r="AR94" s="399"/>
    </row>
    <row r="95" spans="1:44" s="5" customFormat="1" ht="20.100000000000001" customHeight="1" x14ac:dyDescent="0.25">
      <c r="A95" s="489"/>
      <c r="B95" s="489"/>
      <c r="C95" s="490"/>
      <c r="D95" s="489"/>
      <c r="E95" s="90" t="s">
        <v>68</v>
      </c>
      <c r="F95" s="263" t="s">
        <v>285</v>
      </c>
      <c r="G95" s="263" t="s">
        <v>285</v>
      </c>
      <c r="H95" s="347" t="s">
        <v>225</v>
      </c>
      <c r="I95" s="263" t="s">
        <v>285</v>
      </c>
      <c r="J95" s="263" t="s">
        <v>285</v>
      </c>
      <c r="K95" s="263" t="s">
        <v>285</v>
      </c>
      <c r="L95" s="263" t="s">
        <v>285</v>
      </c>
      <c r="M95" s="263" t="s">
        <v>285</v>
      </c>
      <c r="O95" s="343"/>
      <c r="P95" s="343"/>
      <c r="Q95" s="343"/>
      <c r="R95" s="343"/>
      <c r="S95" s="343"/>
      <c r="T95" s="343"/>
      <c r="U95" s="343"/>
      <c r="V95" s="343"/>
      <c r="W95" s="343"/>
      <c r="X95" s="343"/>
      <c r="Y95" s="396"/>
      <c r="Z95" s="396"/>
      <c r="AA95" s="396"/>
      <c r="AB95" s="396"/>
      <c r="AC95" s="396"/>
      <c r="AD95" s="396"/>
      <c r="AE95" s="396"/>
      <c r="AF95" s="396"/>
      <c r="AG95" s="396"/>
      <c r="AH95" s="396"/>
      <c r="AI95" s="396"/>
      <c r="AJ95" s="396"/>
      <c r="AK95" s="396"/>
      <c r="AL95" s="396"/>
      <c r="AM95" s="396"/>
      <c r="AN95" s="396"/>
      <c r="AO95" s="396"/>
      <c r="AP95" s="397"/>
      <c r="AQ95" s="399"/>
      <c r="AR95" s="399"/>
    </row>
    <row r="96" spans="1:44" s="5" customFormat="1" ht="20.100000000000001" customHeight="1" x14ac:dyDescent="0.25">
      <c r="A96" s="489"/>
      <c r="B96" s="489"/>
      <c r="C96" s="490"/>
      <c r="D96" s="489"/>
      <c r="E96" s="90" t="s">
        <v>31</v>
      </c>
      <c r="F96" s="263" t="s">
        <v>285</v>
      </c>
      <c r="G96" s="263" t="s">
        <v>285</v>
      </c>
      <c r="H96" s="347" t="s">
        <v>39</v>
      </c>
      <c r="I96" s="263" t="s">
        <v>285</v>
      </c>
      <c r="J96" s="263" t="s">
        <v>285</v>
      </c>
      <c r="K96" s="263" t="s">
        <v>285</v>
      </c>
      <c r="L96" s="263" t="s">
        <v>285</v>
      </c>
      <c r="M96" s="263" t="s">
        <v>285</v>
      </c>
      <c r="O96" s="343"/>
      <c r="P96" s="343"/>
      <c r="Q96" s="343"/>
      <c r="R96" s="343"/>
      <c r="S96" s="343"/>
      <c r="T96" s="343"/>
      <c r="U96" s="343"/>
      <c r="V96" s="343"/>
      <c r="W96" s="343"/>
      <c r="X96" s="343"/>
      <c r="Y96" s="396"/>
      <c r="Z96" s="396"/>
      <c r="AA96" s="396"/>
      <c r="AB96" s="396"/>
      <c r="AC96" s="396"/>
      <c r="AD96" s="396"/>
      <c r="AE96" s="396"/>
      <c r="AF96" s="396"/>
      <c r="AG96" s="396"/>
      <c r="AH96" s="396"/>
      <c r="AI96" s="396"/>
      <c r="AJ96" s="396"/>
      <c r="AK96" s="396"/>
      <c r="AL96" s="396"/>
      <c r="AM96" s="396"/>
      <c r="AN96" s="396"/>
      <c r="AO96" s="396"/>
      <c r="AP96" s="397"/>
      <c r="AQ96" s="399"/>
      <c r="AR96" s="399"/>
    </row>
    <row r="97" spans="1:44" s="5" customFormat="1" ht="20.100000000000001" customHeight="1" x14ac:dyDescent="0.25">
      <c r="A97" s="489"/>
      <c r="B97" s="489"/>
      <c r="C97" s="490"/>
      <c r="D97" s="489"/>
      <c r="E97" s="90" t="s">
        <v>32</v>
      </c>
      <c r="F97" s="263" t="s">
        <v>285</v>
      </c>
      <c r="G97" s="263" t="s">
        <v>285</v>
      </c>
      <c r="H97" s="347" t="s">
        <v>39</v>
      </c>
      <c r="I97" s="263" t="s">
        <v>285</v>
      </c>
      <c r="J97" s="263" t="s">
        <v>285</v>
      </c>
      <c r="K97" s="263" t="s">
        <v>285</v>
      </c>
      <c r="L97" s="263" t="s">
        <v>285</v>
      </c>
      <c r="M97" s="263" t="s">
        <v>285</v>
      </c>
      <c r="O97" s="343"/>
      <c r="P97" s="343"/>
      <c r="Q97" s="343"/>
      <c r="R97" s="343"/>
      <c r="S97" s="343"/>
      <c r="T97" s="343"/>
      <c r="U97" s="343"/>
      <c r="V97" s="343"/>
      <c r="W97" s="343"/>
      <c r="X97" s="343"/>
      <c r="Y97" s="396"/>
      <c r="Z97" s="396"/>
      <c r="AA97" s="396"/>
      <c r="AB97" s="396"/>
      <c r="AC97" s="396"/>
      <c r="AD97" s="396"/>
      <c r="AE97" s="396"/>
      <c r="AF97" s="396"/>
      <c r="AG97" s="396"/>
      <c r="AH97" s="396"/>
      <c r="AI97" s="396"/>
      <c r="AJ97" s="396"/>
      <c r="AK97" s="396"/>
      <c r="AL97" s="396"/>
      <c r="AM97" s="396"/>
      <c r="AN97" s="396"/>
      <c r="AO97" s="396"/>
      <c r="AP97" s="397"/>
      <c r="AQ97" s="399"/>
      <c r="AR97" s="399"/>
    </row>
    <row r="98" spans="1:44" s="5" customFormat="1" ht="50.1" customHeight="1" x14ac:dyDescent="0.25">
      <c r="A98" s="488">
        <v>1</v>
      </c>
      <c r="B98" s="490" t="s">
        <v>77</v>
      </c>
      <c r="C98" s="490" t="s">
        <v>80</v>
      </c>
      <c r="D98" s="490" t="s">
        <v>36</v>
      </c>
      <c r="E98" s="334" t="s">
        <v>695</v>
      </c>
      <c r="F98" s="96" t="s">
        <v>24</v>
      </c>
      <c r="G98" s="96" t="s">
        <v>25</v>
      </c>
      <c r="H98" s="95">
        <v>1</v>
      </c>
      <c r="I98" s="95">
        <v>0</v>
      </c>
      <c r="J98" s="95">
        <v>0</v>
      </c>
      <c r="K98" s="327">
        <v>3352.82</v>
      </c>
      <c r="L98" s="327">
        <v>0</v>
      </c>
      <c r="M98" s="327">
        <v>0</v>
      </c>
      <c r="O98" s="343"/>
      <c r="P98" s="343"/>
      <c r="Q98" s="343"/>
      <c r="R98" s="343"/>
      <c r="S98" s="343"/>
      <c r="T98" s="343"/>
      <c r="U98" s="343"/>
      <c r="V98" s="343"/>
      <c r="W98" s="343"/>
      <c r="X98" s="343"/>
      <c r="Y98" s="396"/>
      <c r="Z98" s="396"/>
      <c r="AA98" s="396"/>
      <c r="AB98" s="396"/>
      <c r="AC98" s="396"/>
      <c r="AD98" s="396"/>
      <c r="AE98" s="396"/>
      <c r="AF98" s="396"/>
      <c r="AG98" s="396"/>
      <c r="AH98" s="396"/>
      <c r="AI98" s="396"/>
      <c r="AJ98" s="396"/>
      <c r="AK98" s="396"/>
      <c r="AL98" s="396"/>
      <c r="AM98" s="396"/>
      <c r="AN98" s="396"/>
      <c r="AO98" s="396"/>
      <c r="AP98" s="397"/>
      <c r="AQ98" s="399"/>
      <c r="AR98" s="399"/>
    </row>
    <row r="99" spans="1:44" s="5" customFormat="1" ht="20.100000000000001" customHeight="1" x14ac:dyDescent="0.25">
      <c r="A99" s="489"/>
      <c r="B99" s="489"/>
      <c r="C99" s="490"/>
      <c r="D99" s="489"/>
      <c r="E99" s="90" t="s">
        <v>68</v>
      </c>
      <c r="F99" s="263" t="s">
        <v>285</v>
      </c>
      <c r="G99" s="263" t="s">
        <v>285</v>
      </c>
      <c r="H99" s="347" t="s">
        <v>225</v>
      </c>
      <c r="I99" s="263" t="s">
        <v>285</v>
      </c>
      <c r="J99" s="263" t="s">
        <v>285</v>
      </c>
      <c r="K99" s="263" t="s">
        <v>285</v>
      </c>
      <c r="L99" s="263" t="s">
        <v>285</v>
      </c>
      <c r="M99" s="263" t="s">
        <v>285</v>
      </c>
      <c r="O99" s="343"/>
      <c r="P99" s="343"/>
      <c r="Q99" s="343"/>
      <c r="R99" s="343"/>
      <c r="S99" s="343"/>
      <c r="T99" s="343"/>
      <c r="U99" s="343"/>
      <c r="V99" s="343"/>
      <c r="W99" s="343"/>
      <c r="X99" s="343"/>
      <c r="Y99" s="396"/>
      <c r="Z99" s="396"/>
      <c r="AA99" s="396"/>
      <c r="AB99" s="396"/>
      <c r="AC99" s="396"/>
      <c r="AD99" s="396"/>
      <c r="AE99" s="396"/>
      <c r="AF99" s="396"/>
      <c r="AG99" s="396"/>
      <c r="AH99" s="396"/>
      <c r="AI99" s="396"/>
      <c r="AJ99" s="396"/>
      <c r="AK99" s="396"/>
      <c r="AL99" s="396"/>
      <c r="AM99" s="396"/>
      <c r="AN99" s="396"/>
      <c r="AO99" s="396"/>
      <c r="AP99" s="397"/>
      <c r="AQ99" s="399"/>
      <c r="AR99" s="399"/>
    </row>
    <row r="100" spans="1:44" s="5" customFormat="1" ht="20.100000000000001" customHeight="1" x14ac:dyDescent="0.25">
      <c r="A100" s="489"/>
      <c r="B100" s="489"/>
      <c r="C100" s="490"/>
      <c r="D100" s="489"/>
      <c r="E100" s="90" t="s">
        <v>31</v>
      </c>
      <c r="F100" s="263" t="s">
        <v>285</v>
      </c>
      <c r="G100" s="263" t="s">
        <v>285</v>
      </c>
      <c r="H100" s="347" t="s">
        <v>39</v>
      </c>
      <c r="I100" s="263" t="s">
        <v>285</v>
      </c>
      <c r="J100" s="263" t="s">
        <v>285</v>
      </c>
      <c r="K100" s="263" t="s">
        <v>285</v>
      </c>
      <c r="L100" s="263" t="s">
        <v>285</v>
      </c>
      <c r="M100" s="263" t="s">
        <v>285</v>
      </c>
      <c r="O100" s="343"/>
      <c r="P100" s="343"/>
      <c r="Q100" s="343"/>
      <c r="R100" s="343"/>
      <c r="S100" s="343"/>
      <c r="T100" s="343"/>
      <c r="U100" s="343"/>
      <c r="V100" s="343"/>
      <c r="W100" s="343"/>
      <c r="X100" s="343"/>
      <c r="Y100" s="396"/>
      <c r="Z100" s="396"/>
      <c r="AA100" s="396"/>
      <c r="AB100" s="396"/>
      <c r="AC100" s="396"/>
      <c r="AD100" s="396"/>
      <c r="AE100" s="396"/>
      <c r="AF100" s="396"/>
      <c r="AG100" s="396"/>
      <c r="AH100" s="396"/>
      <c r="AI100" s="396"/>
      <c r="AJ100" s="396"/>
      <c r="AK100" s="396"/>
      <c r="AL100" s="396"/>
      <c r="AM100" s="396"/>
      <c r="AN100" s="396"/>
      <c r="AO100" s="396"/>
      <c r="AP100" s="397"/>
      <c r="AQ100" s="399"/>
      <c r="AR100" s="399"/>
    </row>
    <row r="101" spans="1:44" s="5" customFormat="1" ht="20.100000000000001" customHeight="1" x14ac:dyDescent="0.25">
      <c r="A101" s="489"/>
      <c r="B101" s="489"/>
      <c r="C101" s="490"/>
      <c r="D101" s="489"/>
      <c r="E101" s="90" t="s">
        <v>32</v>
      </c>
      <c r="F101" s="263" t="s">
        <v>285</v>
      </c>
      <c r="G101" s="263" t="s">
        <v>285</v>
      </c>
      <c r="H101" s="347" t="s">
        <v>39</v>
      </c>
      <c r="I101" s="263" t="s">
        <v>285</v>
      </c>
      <c r="J101" s="263" t="s">
        <v>285</v>
      </c>
      <c r="K101" s="263" t="s">
        <v>285</v>
      </c>
      <c r="L101" s="263" t="s">
        <v>285</v>
      </c>
      <c r="M101" s="263" t="s">
        <v>285</v>
      </c>
      <c r="O101" s="343"/>
      <c r="P101" s="343"/>
      <c r="Q101" s="343"/>
      <c r="R101" s="343"/>
      <c r="S101" s="343"/>
      <c r="T101" s="343"/>
      <c r="U101" s="343"/>
      <c r="V101" s="343"/>
      <c r="W101" s="343"/>
      <c r="X101" s="343"/>
      <c r="Y101" s="396"/>
      <c r="Z101" s="396"/>
      <c r="AA101" s="396"/>
      <c r="AB101" s="396"/>
      <c r="AC101" s="396"/>
      <c r="AD101" s="396"/>
      <c r="AE101" s="396"/>
      <c r="AF101" s="396"/>
      <c r="AG101" s="396"/>
      <c r="AH101" s="396"/>
      <c r="AI101" s="396"/>
      <c r="AJ101" s="396"/>
      <c r="AK101" s="396"/>
      <c r="AL101" s="396"/>
      <c r="AM101" s="396"/>
      <c r="AN101" s="396"/>
      <c r="AO101" s="396"/>
      <c r="AP101" s="397"/>
      <c r="AQ101" s="399"/>
      <c r="AR101" s="399"/>
    </row>
    <row r="102" spans="1:44" s="5" customFormat="1" ht="50.1" customHeight="1" x14ac:dyDescent="0.25">
      <c r="A102" s="438">
        <v>1</v>
      </c>
      <c r="B102" s="439" t="s">
        <v>77</v>
      </c>
      <c r="C102" s="439" t="s">
        <v>80</v>
      </c>
      <c r="D102" s="439" t="s">
        <v>36</v>
      </c>
      <c r="E102" s="334" t="s">
        <v>699</v>
      </c>
      <c r="F102" s="96" t="s">
        <v>24</v>
      </c>
      <c r="G102" s="96" t="s">
        <v>25</v>
      </c>
      <c r="H102" s="95">
        <v>1</v>
      </c>
      <c r="I102" s="95">
        <v>0</v>
      </c>
      <c r="J102" s="95">
        <v>0</v>
      </c>
      <c r="K102" s="327">
        <v>94.85</v>
      </c>
      <c r="L102" s="327">
        <v>0</v>
      </c>
      <c r="M102" s="327">
        <v>0</v>
      </c>
      <c r="O102" s="343"/>
      <c r="P102" s="343"/>
      <c r="Q102" s="343"/>
      <c r="R102" s="343"/>
      <c r="S102" s="343"/>
      <c r="T102" s="343"/>
      <c r="U102" s="343"/>
      <c r="V102" s="343"/>
      <c r="W102" s="343"/>
      <c r="X102" s="343"/>
      <c r="Y102" s="396"/>
      <c r="Z102" s="396"/>
      <c r="AA102" s="396"/>
      <c r="AB102" s="396"/>
      <c r="AC102" s="396"/>
      <c r="AD102" s="396"/>
      <c r="AE102" s="396"/>
      <c r="AF102" s="396"/>
      <c r="AG102" s="396"/>
      <c r="AH102" s="396"/>
      <c r="AI102" s="396"/>
      <c r="AJ102" s="396"/>
      <c r="AK102" s="396"/>
      <c r="AL102" s="396"/>
      <c r="AM102" s="396"/>
      <c r="AN102" s="396"/>
      <c r="AO102" s="396"/>
      <c r="AP102" s="397"/>
      <c r="AQ102" s="399"/>
      <c r="AR102" s="399"/>
    </row>
    <row r="103" spans="1:44" s="5" customFormat="1" ht="20.100000000000001" customHeight="1" x14ac:dyDescent="0.25">
      <c r="A103" s="464"/>
      <c r="B103" s="466"/>
      <c r="C103" s="466"/>
      <c r="D103" s="466"/>
      <c r="E103" s="90" t="s">
        <v>68</v>
      </c>
      <c r="F103" s="263" t="s">
        <v>285</v>
      </c>
      <c r="G103" s="263" t="s">
        <v>285</v>
      </c>
      <c r="H103" s="347" t="s">
        <v>225</v>
      </c>
      <c r="I103" s="263" t="s">
        <v>285</v>
      </c>
      <c r="J103" s="263" t="s">
        <v>285</v>
      </c>
      <c r="K103" s="263" t="s">
        <v>285</v>
      </c>
      <c r="L103" s="263" t="s">
        <v>285</v>
      </c>
      <c r="M103" s="263" t="s">
        <v>285</v>
      </c>
      <c r="O103" s="343"/>
      <c r="P103" s="343"/>
      <c r="Q103" s="343"/>
      <c r="R103" s="343"/>
      <c r="S103" s="343"/>
      <c r="T103" s="343"/>
      <c r="U103" s="343"/>
      <c r="V103" s="343"/>
      <c r="W103" s="343"/>
      <c r="X103" s="343"/>
      <c r="Y103" s="396"/>
      <c r="Z103" s="396"/>
      <c r="AA103" s="396"/>
      <c r="AB103" s="396"/>
      <c r="AC103" s="396"/>
      <c r="AD103" s="396"/>
      <c r="AE103" s="396"/>
      <c r="AF103" s="396"/>
      <c r="AG103" s="396"/>
      <c r="AH103" s="396"/>
      <c r="AI103" s="396"/>
      <c r="AJ103" s="396"/>
      <c r="AK103" s="396"/>
      <c r="AL103" s="396"/>
      <c r="AM103" s="396"/>
      <c r="AN103" s="396"/>
      <c r="AO103" s="396"/>
      <c r="AP103" s="397"/>
      <c r="AQ103" s="399"/>
      <c r="AR103" s="399"/>
    </row>
    <row r="104" spans="1:44" s="5" customFormat="1" ht="20.100000000000001" customHeight="1" x14ac:dyDescent="0.25">
      <c r="A104" s="464"/>
      <c r="B104" s="466"/>
      <c r="C104" s="466"/>
      <c r="D104" s="466"/>
      <c r="E104" s="90" t="s">
        <v>31</v>
      </c>
      <c r="F104" s="263" t="s">
        <v>285</v>
      </c>
      <c r="G104" s="263" t="s">
        <v>285</v>
      </c>
      <c r="H104" s="347" t="s">
        <v>39</v>
      </c>
      <c r="I104" s="263" t="s">
        <v>285</v>
      </c>
      <c r="J104" s="263" t="s">
        <v>285</v>
      </c>
      <c r="K104" s="263" t="s">
        <v>285</v>
      </c>
      <c r="L104" s="263" t="s">
        <v>285</v>
      </c>
      <c r="M104" s="263" t="s">
        <v>285</v>
      </c>
      <c r="O104" s="343"/>
      <c r="P104" s="343"/>
      <c r="Q104" s="343"/>
      <c r="R104" s="343"/>
      <c r="S104" s="343"/>
      <c r="T104" s="343"/>
      <c r="U104" s="343"/>
      <c r="V104" s="343"/>
      <c r="W104" s="343"/>
      <c r="X104" s="343"/>
      <c r="Y104" s="396"/>
      <c r="Z104" s="396"/>
      <c r="AA104" s="396"/>
      <c r="AB104" s="396"/>
      <c r="AC104" s="396"/>
      <c r="AD104" s="396"/>
      <c r="AE104" s="396"/>
      <c r="AF104" s="396"/>
      <c r="AG104" s="396"/>
      <c r="AH104" s="396"/>
      <c r="AI104" s="396"/>
      <c r="AJ104" s="396"/>
      <c r="AK104" s="396"/>
      <c r="AL104" s="396"/>
      <c r="AM104" s="396"/>
      <c r="AN104" s="396"/>
      <c r="AO104" s="396"/>
      <c r="AP104" s="397"/>
      <c r="AQ104" s="399"/>
      <c r="AR104" s="399"/>
    </row>
    <row r="105" spans="1:44" s="5" customFormat="1" ht="20.100000000000001" customHeight="1" x14ac:dyDescent="0.25">
      <c r="A105" s="465"/>
      <c r="B105" s="467"/>
      <c r="C105" s="467"/>
      <c r="D105" s="467"/>
      <c r="E105" s="90" t="s">
        <v>32</v>
      </c>
      <c r="F105" s="263" t="s">
        <v>285</v>
      </c>
      <c r="G105" s="263" t="s">
        <v>285</v>
      </c>
      <c r="H105" s="347" t="s">
        <v>39</v>
      </c>
      <c r="I105" s="263" t="s">
        <v>285</v>
      </c>
      <c r="J105" s="263" t="s">
        <v>285</v>
      </c>
      <c r="K105" s="263" t="s">
        <v>285</v>
      </c>
      <c r="L105" s="263" t="s">
        <v>285</v>
      </c>
      <c r="M105" s="263" t="s">
        <v>285</v>
      </c>
      <c r="O105" s="343"/>
      <c r="P105" s="343"/>
      <c r="Q105" s="343"/>
      <c r="R105" s="343"/>
      <c r="S105" s="343"/>
      <c r="T105" s="343"/>
      <c r="U105" s="343"/>
      <c r="V105" s="343"/>
      <c r="W105" s="343"/>
      <c r="X105" s="343"/>
      <c r="Y105" s="396"/>
      <c r="Z105" s="396"/>
      <c r="AA105" s="396"/>
      <c r="AB105" s="396"/>
      <c r="AC105" s="396"/>
      <c r="AD105" s="396"/>
      <c r="AE105" s="396"/>
      <c r="AF105" s="396"/>
      <c r="AG105" s="396"/>
      <c r="AH105" s="396"/>
      <c r="AI105" s="396"/>
      <c r="AJ105" s="396"/>
      <c r="AK105" s="396"/>
      <c r="AL105" s="396"/>
      <c r="AM105" s="396"/>
      <c r="AN105" s="396"/>
      <c r="AO105" s="396"/>
      <c r="AP105" s="397"/>
      <c r="AQ105" s="399"/>
      <c r="AR105" s="399"/>
    </row>
    <row r="106" spans="1:44" s="365" customFormat="1" ht="50.1" customHeight="1" x14ac:dyDescent="0.25">
      <c r="A106" s="438">
        <v>1</v>
      </c>
      <c r="B106" s="439" t="s">
        <v>77</v>
      </c>
      <c r="C106" s="439" t="s">
        <v>80</v>
      </c>
      <c r="D106" s="439" t="s">
        <v>36</v>
      </c>
      <c r="E106" s="324" t="s">
        <v>691</v>
      </c>
      <c r="F106" s="96" t="s">
        <v>24</v>
      </c>
      <c r="G106" s="96" t="s">
        <v>25</v>
      </c>
      <c r="H106" s="95">
        <v>1</v>
      </c>
      <c r="I106" s="95">
        <v>0</v>
      </c>
      <c r="J106" s="95">
        <v>0</v>
      </c>
      <c r="K106" s="327">
        <v>67.75</v>
      </c>
      <c r="L106" s="327">
        <v>0</v>
      </c>
      <c r="M106" s="327">
        <v>0</v>
      </c>
      <c r="O106" s="366"/>
      <c r="P106" s="366"/>
      <c r="Q106" s="366"/>
      <c r="R106" s="366"/>
      <c r="S106" s="366"/>
      <c r="T106" s="366"/>
      <c r="U106" s="366"/>
      <c r="V106" s="366"/>
      <c r="W106" s="366"/>
      <c r="X106" s="366"/>
      <c r="Y106" s="396"/>
      <c r="Z106" s="396"/>
      <c r="AA106" s="396"/>
      <c r="AB106" s="396"/>
      <c r="AC106" s="396"/>
      <c r="AD106" s="396"/>
      <c r="AE106" s="396"/>
      <c r="AF106" s="396"/>
      <c r="AG106" s="396"/>
      <c r="AH106" s="396"/>
      <c r="AI106" s="396"/>
      <c r="AJ106" s="396"/>
      <c r="AK106" s="396"/>
      <c r="AL106" s="396"/>
      <c r="AM106" s="396"/>
      <c r="AN106" s="396"/>
      <c r="AO106" s="396"/>
      <c r="AP106" s="397"/>
      <c r="AQ106" s="399"/>
      <c r="AR106" s="399"/>
    </row>
    <row r="107" spans="1:44" s="365" customFormat="1" ht="20.100000000000001" customHeight="1" x14ac:dyDescent="0.25">
      <c r="A107" s="461"/>
      <c r="B107" s="461"/>
      <c r="C107" s="466"/>
      <c r="D107" s="461"/>
      <c r="E107" s="90" t="s">
        <v>68</v>
      </c>
      <c r="F107" s="263" t="s">
        <v>285</v>
      </c>
      <c r="G107" s="263" t="s">
        <v>285</v>
      </c>
      <c r="H107" s="41" t="s">
        <v>38</v>
      </c>
      <c r="I107" s="263" t="s">
        <v>285</v>
      </c>
      <c r="J107" s="263" t="s">
        <v>285</v>
      </c>
      <c r="K107" s="263" t="s">
        <v>285</v>
      </c>
      <c r="L107" s="263" t="s">
        <v>285</v>
      </c>
      <c r="M107" s="263" t="s">
        <v>285</v>
      </c>
      <c r="O107" s="366"/>
      <c r="P107" s="366"/>
      <c r="Q107" s="366"/>
      <c r="R107" s="366"/>
      <c r="S107" s="366"/>
      <c r="T107" s="366"/>
      <c r="U107" s="366"/>
      <c r="V107" s="366"/>
      <c r="W107" s="366"/>
      <c r="X107" s="366"/>
      <c r="Y107" s="396"/>
      <c r="Z107" s="396"/>
      <c r="AA107" s="396"/>
      <c r="AB107" s="396"/>
      <c r="AC107" s="396"/>
      <c r="AD107" s="396"/>
      <c r="AE107" s="396"/>
      <c r="AF107" s="396"/>
      <c r="AG107" s="396"/>
      <c r="AH107" s="396"/>
      <c r="AI107" s="396"/>
      <c r="AJ107" s="396"/>
      <c r="AK107" s="396"/>
      <c r="AL107" s="396"/>
      <c r="AM107" s="396"/>
      <c r="AN107" s="396"/>
      <c r="AO107" s="396"/>
      <c r="AP107" s="397"/>
      <c r="AQ107" s="399"/>
      <c r="AR107" s="399"/>
    </row>
    <row r="108" spans="1:44" s="365" customFormat="1" ht="20.100000000000001" customHeight="1" x14ac:dyDescent="0.25">
      <c r="A108" s="461"/>
      <c r="B108" s="461"/>
      <c r="C108" s="466"/>
      <c r="D108" s="461"/>
      <c r="E108" s="90" t="s">
        <v>31</v>
      </c>
      <c r="F108" s="263" t="s">
        <v>285</v>
      </c>
      <c r="G108" s="263" t="s">
        <v>285</v>
      </c>
      <c r="H108" s="347" t="s">
        <v>228</v>
      </c>
      <c r="I108" s="263" t="s">
        <v>285</v>
      </c>
      <c r="J108" s="263" t="s">
        <v>285</v>
      </c>
      <c r="K108" s="263" t="s">
        <v>285</v>
      </c>
      <c r="L108" s="263" t="s">
        <v>285</v>
      </c>
      <c r="M108" s="263" t="s">
        <v>285</v>
      </c>
      <c r="O108" s="366"/>
      <c r="P108" s="366"/>
      <c r="Q108" s="366"/>
      <c r="R108" s="366"/>
      <c r="S108" s="366"/>
      <c r="T108" s="366"/>
      <c r="U108" s="366"/>
      <c r="V108" s="366"/>
      <c r="W108" s="366"/>
      <c r="X108" s="366"/>
      <c r="Y108" s="396"/>
      <c r="Z108" s="396"/>
      <c r="AA108" s="396"/>
      <c r="AB108" s="396"/>
      <c r="AC108" s="396"/>
      <c r="AD108" s="396"/>
      <c r="AE108" s="396"/>
      <c r="AF108" s="396"/>
      <c r="AG108" s="396"/>
      <c r="AH108" s="396"/>
      <c r="AI108" s="396"/>
      <c r="AJ108" s="396"/>
      <c r="AK108" s="396"/>
      <c r="AL108" s="396"/>
      <c r="AM108" s="396"/>
      <c r="AN108" s="396"/>
      <c r="AO108" s="396"/>
      <c r="AP108" s="397"/>
      <c r="AQ108" s="399"/>
      <c r="AR108" s="399"/>
    </row>
    <row r="109" spans="1:44" s="365" customFormat="1" ht="20.100000000000001" customHeight="1" x14ac:dyDescent="0.25">
      <c r="A109" s="462"/>
      <c r="B109" s="462"/>
      <c r="C109" s="466"/>
      <c r="D109" s="462"/>
      <c r="E109" s="90" t="s">
        <v>32</v>
      </c>
      <c r="F109" s="263" t="s">
        <v>285</v>
      </c>
      <c r="G109" s="263" t="s">
        <v>285</v>
      </c>
      <c r="H109" s="347" t="s">
        <v>228</v>
      </c>
      <c r="I109" s="263" t="s">
        <v>285</v>
      </c>
      <c r="J109" s="263" t="s">
        <v>285</v>
      </c>
      <c r="K109" s="263" t="s">
        <v>285</v>
      </c>
      <c r="L109" s="263" t="s">
        <v>285</v>
      </c>
      <c r="M109" s="263" t="s">
        <v>285</v>
      </c>
      <c r="O109" s="366"/>
      <c r="P109" s="366"/>
      <c r="Q109" s="366"/>
      <c r="R109" s="366"/>
      <c r="S109" s="366"/>
      <c r="T109" s="366"/>
      <c r="U109" s="366"/>
      <c r="V109" s="366"/>
      <c r="W109" s="366"/>
      <c r="X109" s="366"/>
      <c r="Y109" s="396"/>
      <c r="Z109" s="396"/>
      <c r="AA109" s="396"/>
      <c r="AB109" s="396"/>
      <c r="AC109" s="396"/>
      <c r="AD109" s="396"/>
      <c r="AE109" s="396"/>
      <c r="AF109" s="396"/>
      <c r="AG109" s="396"/>
      <c r="AH109" s="396"/>
      <c r="AI109" s="396"/>
      <c r="AJ109" s="396"/>
      <c r="AK109" s="396"/>
      <c r="AL109" s="396"/>
      <c r="AM109" s="396"/>
      <c r="AN109" s="396"/>
      <c r="AO109" s="396"/>
      <c r="AP109" s="397"/>
      <c r="AQ109" s="399"/>
      <c r="AR109" s="399"/>
    </row>
    <row r="110" spans="1:44" s="365" customFormat="1" ht="69.95" customHeight="1" x14ac:dyDescent="0.25">
      <c r="A110" s="430">
        <v>1</v>
      </c>
      <c r="B110" s="433" t="s">
        <v>77</v>
      </c>
      <c r="C110" s="439" t="s">
        <v>80</v>
      </c>
      <c r="D110" s="433" t="s">
        <v>36</v>
      </c>
      <c r="E110" s="324" t="s">
        <v>577</v>
      </c>
      <c r="F110" s="96" t="s">
        <v>594</v>
      </c>
      <c r="G110" s="96" t="s">
        <v>25</v>
      </c>
      <c r="H110" s="95">
        <v>2</v>
      </c>
      <c r="I110" s="95">
        <v>0</v>
      </c>
      <c r="J110" s="95">
        <v>0</v>
      </c>
      <c r="K110" s="327">
        <v>334</v>
      </c>
      <c r="L110" s="327">
        <v>0</v>
      </c>
      <c r="M110" s="327">
        <v>0</v>
      </c>
      <c r="O110" s="366"/>
      <c r="P110" s="366"/>
      <c r="Q110" s="366"/>
      <c r="R110" s="366"/>
      <c r="S110" s="366"/>
      <c r="T110" s="366"/>
      <c r="U110" s="366"/>
      <c r="V110" s="366"/>
      <c r="W110" s="366"/>
      <c r="X110" s="366"/>
      <c r="Y110" s="396"/>
      <c r="Z110" s="396"/>
      <c r="AA110" s="396"/>
      <c r="AB110" s="396"/>
      <c r="AC110" s="396"/>
      <c r="AD110" s="396"/>
      <c r="AE110" s="396"/>
      <c r="AF110" s="396"/>
      <c r="AG110" s="396"/>
      <c r="AH110" s="396"/>
      <c r="AI110" s="396"/>
      <c r="AJ110" s="396"/>
      <c r="AK110" s="396"/>
      <c r="AL110" s="396"/>
      <c r="AM110" s="396"/>
      <c r="AN110" s="396"/>
      <c r="AO110" s="396"/>
      <c r="AP110" s="397"/>
      <c r="AQ110" s="399"/>
      <c r="AR110" s="399"/>
    </row>
    <row r="111" spans="1:44" s="365" customFormat="1" ht="20.100000000000001" customHeight="1" x14ac:dyDescent="0.25">
      <c r="A111" s="431"/>
      <c r="B111" s="431"/>
      <c r="C111" s="466"/>
      <c r="D111" s="431"/>
      <c r="E111" s="90" t="s">
        <v>68</v>
      </c>
      <c r="F111" s="353" t="s">
        <v>285</v>
      </c>
      <c r="G111" s="353" t="s">
        <v>285</v>
      </c>
      <c r="H111" s="347" t="s">
        <v>58</v>
      </c>
      <c r="I111" s="353" t="s">
        <v>285</v>
      </c>
      <c r="J111" s="353" t="s">
        <v>285</v>
      </c>
      <c r="K111" s="353" t="s">
        <v>285</v>
      </c>
      <c r="L111" s="353" t="s">
        <v>285</v>
      </c>
      <c r="M111" s="353" t="s">
        <v>285</v>
      </c>
      <c r="O111" s="366"/>
      <c r="P111" s="366"/>
      <c r="Q111" s="366"/>
      <c r="R111" s="366"/>
      <c r="S111" s="366"/>
      <c r="T111" s="366"/>
      <c r="U111" s="366"/>
      <c r="V111" s="366"/>
      <c r="W111" s="366"/>
      <c r="X111" s="366"/>
      <c r="Y111" s="396"/>
      <c r="Z111" s="396"/>
      <c r="AA111" s="396"/>
      <c r="AB111" s="396"/>
      <c r="AC111" s="396"/>
      <c r="AD111" s="396"/>
      <c r="AE111" s="396"/>
      <c r="AF111" s="396"/>
      <c r="AG111" s="396"/>
      <c r="AH111" s="396"/>
      <c r="AI111" s="396"/>
      <c r="AJ111" s="396"/>
      <c r="AK111" s="396"/>
      <c r="AL111" s="396"/>
      <c r="AM111" s="396"/>
      <c r="AN111" s="396"/>
      <c r="AO111" s="396"/>
      <c r="AP111" s="397"/>
      <c r="AQ111" s="399"/>
      <c r="AR111" s="399"/>
    </row>
    <row r="112" spans="1:44" s="365" customFormat="1" ht="20.100000000000001" customHeight="1" x14ac:dyDescent="0.25">
      <c r="A112" s="431"/>
      <c r="B112" s="431"/>
      <c r="C112" s="466"/>
      <c r="D112" s="431"/>
      <c r="E112" s="90" t="s">
        <v>31</v>
      </c>
      <c r="F112" s="353" t="s">
        <v>285</v>
      </c>
      <c r="G112" s="353" t="s">
        <v>285</v>
      </c>
      <c r="H112" s="347" t="s">
        <v>37</v>
      </c>
      <c r="I112" s="353" t="s">
        <v>285</v>
      </c>
      <c r="J112" s="353" t="s">
        <v>285</v>
      </c>
      <c r="K112" s="353" t="s">
        <v>285</v>
      </c>
      <c r="L112" s="353" t="s">
        <v>285</v>
      </c>
      <c r="M112" s="353" t="s">
        <v>285</v>
      </c>
      <c r="O112" s="366"/>
      <c r="P112" s="366"/>
      <c r="Q112" s="366"/>
      <c r="R112" s="366"/>
      <c r="S112" s="366"/>
      <c r="T112" s="366"/>
      <c r="U112" s="366"/>
      <c r="V112" s="366"/>
      <c r="W112" s="366"/>
      <c r="X112" s="366"/>
      <c r="Y112" s="396"/>
      <c r="Z112" s="396"/>
      <c r="AA112" s="396"/>
      <c r="AB112" s="396"/>
      <c r="AC112" s="396"/>
      <c r="AD112" s="396"/>
      <c r="AE112" s="396"/>
      <c r="AF112" s="396"/>
      <c r="AG112" s="396"/>
      <c r="AH112" s="396"/>
      <c r="AI112" s="396"/>
      <c r="AJ112" s="396"/>
      <c r="AK112" s="396"/>
      <c r="AL112" s="396"/>
      <c r="AM112" s="396"/>
      <c r="AN112" s="396"/>
      <c r="AO112" s="396"/>
      <c r="AP112" s="397"/>
      <c r="AQ112" s="399"/>
      <c r="AR112" s="399"/>
    </row>
    <row r="113" spans="1:44" s="365" customFormat="1" ht="20.100000000000001" customHeight="1" x14ac:dyDescent="0.25">
      <c r="A113" s="432"/>
      <c r="B113" s="432"/>
      <c r="C113" s="466"/>
      <c r="D113" s="432"/>
      <c r="E113" s="90" t="s">
        <v>32</v>
      </c>
      <c r="F113" s="353" t="s">
        <v>285</v>
      </c>
      <c r="G113" s="353" t="s">
        <v>285</v>
      </c>
      <c r="H113" s="347" t="s">
        <v>37</v>
      </c>
      <c r="I113" s="353" t="s">
        <v>285</v>
      </c>
      <c r="J113" s="353" t="s">
        <v>285</v>
      </c>
      <c r="K113" s="353" t="s">
        <v>285</v>
      </c>
      <c r="L113" s="353" t="s">
        <v>285</v>
      </c>
      <c r="M113" s="353" t="s">
        <v>285</v>
      </c>
      <c r="O113" s="366"/>
      <c r="P113" s="366"/>
      <c r="Q113" s="366"/>
      <c r="R113" s="366"/>
      <c r="S113" s="366"/>
      <c r="T113" s="366"/>
      <c r="U113" s="366"/>
      <c r="V113" s="366"/>
      <c r="W113" s="366"/>
      <c r="X113" s="366"/>
      <c r="Y113" s="396"/>
      <c r="Z113" s="396"/>
      <c r="AA113" s="396"/>
      <c r="AB113" s="396"/>
      <c r="AC113" s="396"/>
      <c r="AD113" s="396"/>
      <c r="AE113" s="396"/>
      <c r="AF113" s="396"/>
      <c r="AG113" s="396"/>
      <c r="AH113" s="396"/>
      <c r="AI113" s="396"/>
      <c r="AJ113" s="396"/>
      <c r="AK113" s="396"/>
      <c r="AL113" s="396"/>
      <c r="AM113" s="396"/>
      <c r="AN113" s="396"/>
      <c r="AO113" s="396"/>
      <c r="AP113" s="397"/>
      <c r="AQ113" s="399"/>
      <c r="AR113" s="399"/>
    </row>
    <row r="114" spans="1:44" s="365" customFormat="1" ht="60" customHeight="1" x14ac:dyDescent="0.25">
      <c r="A114" s="430">
        <v>1</v>
      </c>
      <c r="B114" s="433" t="s">
        <v>77</v>
      </c>
      <c r="C114" s="439" t="s">
        <v>80</v>
      </c>
      <c r="D114" s="433" t="s">
        <v>36</v>
      </c>
      <c r="E114" s="334" t="s">
        <v>523</v>
      </c>
      <c r="F114" s="96" t="s">
        <v>594</v>
      </c>
      <c r="G114" s="96" t="s">
        <v>25</v>
      </c>
      <c r="H114" s="95">
        <v>113</v>
      </c>
      <c r="I114" s="95">
        <v>0</v>
      </c>
      <c r="J114" s="95">
        <v>0</v>
      </c>
      <c r="K114" s="327">
        <v>2994.5</v>
      </c>
      <c r="L114" s="327">
        <v>0</v>
      </c>
      <c r="M114" s="327">
        <v>0</v>
      </c>
      <c r="O114" s="366"/>
      <c r="P114" s="366"/>
      <c r="Q114" s="366"/>
      <c r="R114" s="366"/>
      <c r="S114" s="366"/>
      <c r="T114" s="366"/>
      <c r="U114" s="366"/>
      <c r="V114" s="366"/>
      <c r="W114" s="366"/>
      <c r="X114" s="366"/>
      <c r="Y114" s="396"/>
      <c r="Z114" s="396"/>
      <c r="AA114" s="396"/>
      <c r="AB114" s="396"/>
      <c r="AC114" s="396"/>
      <c r="AD114" s="396"/>
      <c r="AE114" s="396"/>
      <c r="AF114" s="396"/>
      <c r="AG114" s="396"/>
      <c r="AH114" s="396"/>
      <c r="AI114" s="396"/>
      <c r="AJ114" s="396"/>
      <c r="AK114" s="396"/>
      <c r="AL114" s="396"/>
      <c r="AM114" s="396"/>
      <c r="AN114" s="396"/>
      <c r="AO114" s="396"/>
      <c r="AP114" s="397"/>
      <c r="AQ114" s="399"/>
      <c r="AR114" s="399"/>
    </row>
    <row r="115" spans="1:44" s="365" customFormat="1" ht="30.75" customHeight="1" x14ac:dyDescent="0.25">
      <c r="A115" s="431"/>
      <c r="B115" s="431"/>
      <c r="C115" s="466"/>
      <c r="D115" s="431"/>
      <c r="E115" s="107" t="s">
        <v>68</v>
      </c>
      <c r="F115" s="353" t="s">
        <v>285</v>
      </c>
      <c r="G115" s="353" t="s">
        <v>285</v>
      </c>
      <c r="H115" s="347" t="s">
        <v>69</v>
      </c>
      <c r="I115" s="353" t="s">
        <v>285</v>
      </c>
      <c r="J115" s="353" t="s">
        <v>285</v>
      </c>
      <c r="K115" s="353" t="s">
        <v>285</v>
      </c>
      <c r="L115" s="353" t="s">
        <v>285</v>
      </c>
      <c r="M115" s="353" t="s">
        <v>285</v>
      </c>
      <c r="O115" s="366"/>
      <c r="P115" s="366"/>
      <c r="Q115" s="366"/>
      <c r="R115" s="366"/>
      <c r="S115" s="366"/>
      <c r="T115" s="366"/>
      <c r="U115" s="366"/>
      <c r="V115" s="366"/>
      <c r="W115" s="366"/>
      <c r="X115" s="366"/>
      <c r="Y115" s="396"/>
      <c r="Z115" s="396"/>
      <c r="AA115" s="396"/>
      <c r="AB115" s="396"/>
      <c r="AC115" s="396"/>
      <c r="AD115" s="396"/>
      <c r="AE115" s="396"/>
      <c r="AF115" s="396"/>
      <c r="AG115" s="396"/>
      <c r="AH115" s="396"/>
      <c r="AI115" s="396"/>
      <c r="AJ115" s="396"/>
      <c r="AK115" s="396"/>
      <c r="AL115" s="396"/>
      <c r="AM115" s="396"/>
      <c r="AN115" s="396"/>
      <c r="AO115" s="396"/>
      <c r="AP115" s="397"/>
      <c r="AQ115" s="399"/>
      <c r="AR115" s="399"/>
    </row>
    <row r="116" spans="1:44" s="365" customFormat="1" ht="20.100000000000001" customHeight="1" x14ac:dyDescent="0.25">
      <c r="A116" s="431"/>
      <c r="B116" s="431"/>
      <c r="C116" s="466"/>
      <c r="D116" s="431"/>
      <c r="E116" s="107" t="s">
        <v>31</v>
      </c>
      <c r="F116" s="353" t="s">
        <v>285</v>
      </c>
      <c r="G116" s="353" t="s">
        <v>285</v>
      </c>
      <c r="H116" s="347" t="s">
        <v>227</v>
      </c>
      <c r="I116" s="353" t="s">
        <v>285</v>
      </c>
      <c r="J116" s="353" t="s">
        <v>285</v>
      </c>
      <c r="K116" s="353" t="s">
        <v>285</v>
      </c>
      <c r="L116" s="353" t="s">
        <v>285</v>
      </c>
      <c r="M116" s="353" t="s">
        <v>285</v>
      </c>
      <c r="O116" s="366"/>
      <c r="P116" s="366"/>
      <c r="Q116" s="366"/>
      <c r="R116" s="366"/>
      <c r="S116" s="366"/>
      <c r="T116" s="366"/>
      <c r="U116" s="366"/>
      <c r="V116" s="366"/>
      <c r="W116" s="366"/>
      <c r="X116" s="366"/>
      <c r="Y116" s="396"/>
      <c r="Z116" s="396"/>
      <c r="AA116" s="396"/>
      <c r="AB116" s="396"/>
      <c r="AC116" s="396"/>
      <c r="AD116" s="396"/>
      <c r="AE116" s="396"/>
      <c r="AF116" s="396"/>
      <c r="AG116" s="396"/>
      <c r="AH116" s="396"/>
      <c r="AI116" s="396"/>
      <c r="AJ116" s="396"/>
      <c r="AK116" s="396"/>
      <c r="AL116" s="396"/>
      <c r="AM116" s="396"/>
      <c r="AN116" s="396"/>
      <c r="AO116" s="396"/>
      <c r="AP116" s="397"/>
      <c r="AQ116" s="399"/>
      <c r="AR116" s="399"/>
    </row>
    <row r="117" spans="1:44" s="365" customFormat="1" ht="19.5" customHeight="1" x14ac:dyDescent="0.25">
      <c r="A117" s="432"/>
      <c r="B117" s="432"/>
      <c r="C117" s="466"/>
      <c r="D117" s="432"/>
      <c r="E117" s="107" t="s">
        <v>32</v>
      </c>
      <c r="F117" s="353" t="s">
        <v>285</v>
      </c>
      <c r="G117" s="353" t="s">
        <v>285</v>
      </c>
      <c r="H117" s="347" t="s">
        <v>227</v>
      </c>
      <c r="I117" s="353" t="s">
        <v>285</v>
      </c>
      <c r="J117" s="353" t="s">
        <v>285</v>
      </c>
      <c r="K117" s="353" t="s">
        <v>285</v>
      </c>
      <c r="L117" s="353" t="s">
        <v>285</v>
      </c>
      <c r="M117" s="353" t="s">
        <v>285</v>
      </c>
      <c r="O117" s="366"/>
      <c r="P117" s="366"/>
      <c r="Q117" s="366"/>
      <c r="R117" s="366"/>
      <c r="S117" s="366"/>
      <c r="T117" s="366"/>
      <c r="U117" s="366"/>
      <c r="V117" s="366"/>
      <c r="W117" s="366"/>
      <c r="X117" s="366"/>
      <c r="Y117" s="396"/>
      <c r="Z117" s="396"/>
      <c r="AA117" s="396"/>
      <c r="AB117" s="396"/>
      <c r="AC117" s="396"/>
      <c r="AD117" s="396"/>
      <c r="AE117" s="396"/>
      <c r="AF117" s="396"/>
      <c r="AG117" s="396"/>
      <c r="AH117" s="396"/>
      <c r="AI117" s="396"/>
      <c r="AJ117" s="396"/>
      <c r="AK117" s="396"/>
      <c r="AL117" s="396"/>
      <c r="AM117" s="396"/>
      <c r="AN117" s="396"/>
      <c r="AO117" s="396"/>
      <c r="AP117" s="397"/>
      <c r="AQ117" s="399"/>
      <c r="AR117" s="399"/>
    </row>
    <row r="118" spans="1:44" s="365" customFormat="1" ht="60.75" customHeight="1" x14ac:dyDescent="0.25">
      <c r="A118" s="420">
        <v>1</v>
      </c>
      <c r="B118" s="492" t="s">
        <v>77</v>
      </c>
      <c r="C118" s="492" t="s">
        <v>80</v>
      </c>
      <c r="D118" s="492" t="s">
        <v>36</v>
      </c>
      <c r="E118" s="334" t="s">
        <v>524</v>
      </c>
      <c r="F118" s="96" t="s">
        <v>522</v>
      </c>
      <c r="G118" s="96" t="s">
        <v>25</v>
      </c>
      <c r="H118" s="95">
        <v>48</v>
      </c>
      <c r="I118" s="95">
        <v>0</v>
      </c>
      <c r="J118" s="95">
        <v>0</v>
      </c>
      <c r="K118" s="327">
        <v>23944.23</v>
      </c>
      <c r="L118" s="327">
        <v>0</v>
      </c>
      <c r="M118" s="327">
        <v>0</v>
      </c>
      <c r="O118" s="366"/>
      <c r="P118" s="366"/>
      <c r="Q118" s="366"/>
      <c r="R118" s="366"/>
      <c r="S118" s="366"/>
      <c r="T118" s="366"/>
      <c r="U118" s="366"/>
      <c r="V118" s="366"/>
      <c r="W118" s="366"/>
      <c r="X118" s="366"/>
      <c r="Y118" s="396"/>
      <c r="Z118" s="396"/>
      <c r="AA118" s="396"/>
      <c r="AB118" s="396"/>
      <c r="AC118" s="396"/>
      <c r="AD118" s="396"/>
      <c r="AE118" s="396"/>
      <c r="AF118" s="396"/>
      <c r="AG118" s="396"/>
      <c r="AH118" s="396"/>
      <c r="AI118" s="396"/>
      <c r="AJ118" s="396"/>
      <c r="AK118" s="396"/>
      <c r="AL118" s="396"/>
      <c r="AM118" s="396"/>
      <c r="AN118" s="396"/>
      <c r="AO118" s="396"/>
      <c r="AP118" s="397"/>
      <c r="AQ118" s="399"/>
      <c r="AR118" s="399"/>
    </row>
    <row r="119" spans="1:44" s="365" customFormat="1" ht="20.100000000000001" customHeight="1" x14ac:dyDescent="0.25">
      <c r="A119" s="420"/>
      <c r="B119" s="492"/>
      <c r="C119" s="492"/>
      <c r="D119" s="492"/>
      <c r="E119" s="83" t="s">
        <v>68</v>
      </c>
      <c r="F119" s="353" t="s">
        <v>285</v>
      </c>
      <c r="G119" s="353" t="s">
        <v>285</v>
      </c>
      <c r="H119" s="41" t="s">
        <v>55</v>
      </c>
      <c r="I119" s="353" t="s">
        <v>285</v>
      </c>
      <c r="J119" s="353" t="s">
        <v>285</v>
      </c>
      <c r="K119" s="353" t="s">
        <v>285</v>
      </c>
      <c r="L119" s="353" t="s">
        <v>285</v>
      </c>
      <c r="M119" s="353" t="s">
        <v>285</v>
      </c>
      <c r="O119" s="366"/>
      <c r="P119" s="366"/>
      <c r="Q119" s="366"/>
      <c r="R119" s="366"/>
      <c r="S119" s="366"/>
      <c r="T119" s="366"/>
      <c r="U119" s="366"/>
      <c r="V119" s="366"/>
      <c r="W119" s="366"/>
      <c r="X119" s="366"/>
      <c r="Y119" s="396"/>
      <c r="Z119" s="396"/>
      <c r="AA119" s="396"/>
      <c r="AB119" s="396"/>
      <c r="AC119" s="396"/>
      <c r="AD119" s="396"/>
      <c r="AE119" s="396"/>
      <c r="AF119" s="396"/>
      <c r="AG119" s="396"/>
      <c r="AH119" s="396"/>
      <c r="AI119" s="396"/>
      <c r="AJ119" s="396"/>
      <c r="AK119" s="396"/>
      <c r="AL119" s="396"/>
      <c r="AM119" s="396"/>
      <c r="AN119" s="396"/>
      <c r="AO119" s="396"/>
      <c r="AP119" s="397"/>
      <c r="AQ119" s="399"/>
      <c r="AR119" s="399"/>
    </row>
    <row r="120" spans="1:44" s="365" customFormat="1" ht="20.100000000000001" customHeight="1" x14ac:dyDescent="0.25">
      <c r="A120" s="420"/>
      <c r="B120" s="492"/>
      <c r="C120" s="492"/>
      <c r="D120" s="492"/>
      <c r="E120" s="83" t="s">
        <v>31</v>
      </c>
      <c r="F120" s="353" t="s">
        <v>285</v>
      </c>
      <c r="G120" s="353" t="s">
        <v>285</v>
      </c>
      <c r="H120" s="347" t="s">
        <v>39</v>
      </c>
      <c r="I120" s="353" t="s">
        <v>285</v>
      </c>
      <c r="J120" s="353" t="s">
        <v>285</v>
      </c>
      <c r="K120" s="353" t="s">
        <v>285</v>
      </c>
      <c r="L120" s="353" t="s">
        <v>285</v>
      </c>
      <c r="M120" s="353" t="s">
        <v>285</v>
      </c>
      <c r="O120" s="366"/>
      <c r="P120" s="366"/>
      <c r="Q120" s="366"/>
      <c r="R120" s="366"/>
      <c r="S120" s="366"/>
      <c r="T120" s="366"/>
      <c r="U120" s="366"/>
      <c r="V120" s="366"/>
      <c r="W120" s="366"/>
      <c r="X120" s="366"/>
      <c r="Y120" s="396"/>
      <c r="Z120" s="396"/>
      <c r="AA120" s="396"/>
      <c r="AB120" s="396"/>
      <c r="AC120" s="396"/>
      <c r="AD120" s="396"/>
      <c r="AE120" s="396"/>
      <c r="AF120" s="396"/>
      <c r="AG120" s="396"/>
      <c r="AH120" s="396"/>
      <c r="AI120" s="396"/>
      <c r="AJ120" s="396"/>
      <c r="AK120" s="396"/>
      <c r="AL120" s="396"/>
      <c r="AM120" s="396"/>
      <c r="AN120" s="396"/>
      <c r="AO120" s="396"/>
      <c r="AP120" s="397"/>
      <c r="AQ120" s="399"/>
      <c r="AR120" s="399"/>
    </row>
    <row r="121" spans="1:44" s="365" customFormat="1" ht="20.100000000000001" customHeight="1" x14ac:dyDescent="0.25">
      <c r="A121" s="420"/>
      <c r="B121" s="492"/>
      <c r="C121" s="492"/>
      <c r="D121" s="492"/>
      <c r="E121" s="83" t="s">
        <v>32</v>
      </c>
      <c r="F121" s="353" t="s">
        <v>285</v>
      </c>
      <c r="G121" s="353" t="s">
        <v>285</v>
      </c>
      <c r="H121" s="347" t="s">
        <v>39</v>
      </c>
      <c r="I121" s="353" t="s">
        <v>285</v>
      </c>
      <c r="J121" s="353" t="s">
        <v>285</v>
      </c>
      <c r="K121" s="353" t="s">
        <v>285</v>
      </c>
      <c r="L121" s="353" t="s">
        <v>285</v>
      </c>
      <c r="M121" s="353" t="s">
        <v>285</v>
      </c>
      <c r="O121" s="366"/>
      <c r="P121" s="366"/>
      <c r="Q121" s="366"/>
      <c r="R121" s="366"/>
      <c r="S121" s="366"/>
      <c r="T121" s="366"/>
      <c r="U121" s="366"/>
      <c r="V121" s="366"/>
      <c r="W121" s="366"/>
      <c r="X121" s="366"/>
      <c r="Y121" s="396"/>
      <c r="Z121" s="396"/>
      <c r="AA121" s="396"/>
      <c r="AB121" s="396"/>
      <c r="AC121" s="396"/>
      <c r="AD121" s="396"/>
      <c r="AE121" s="396"/>
      <c r="AF121" s="396"/>
      <c r="AG121" s="396"/>
      <c r="AH121" s="396"/>
      <c r="AI121" s="396"/>
      <c r="AJ121" s="396"/>
      <c r="AK121" s="396"/>
      <c r="AL121" s="396"/>
      <c r="AM121" s="396"/>
      <c r="AN121" s="396"/>
      <c r="AO121" s="396"/>
      <c r="AP121" s="397"/>
      <c r="AQ121" s="399"/>
      <c r="AR121" s="399"/>
    </row>
    <row r="122" spans="1:44" s="365" customFormat="1" ht="60.75" customHeight="1" x14ac:dyDescent="0.25">
      <c r="A122" s="430">
        <v>1</v>
      </c>
      <c r="B122" s="433" t="s">
        <v>77</v>
      </c>
      <c r="C122" s="439" t="s">
        <v>80</v>
      </c>
      <c r="D122" s="433" t="s">
        <v>36</v>
      </c>
      <c r="E122" s="324" t="s">
        <v>367</v>
      </c>
      <c r="F122" s="96" t="s">
        <v>706</v>
      </c>
      <c r="G122" s="96" t="s">
        <v>25</v>
      </c>
      <c r="H122" s="95">
        <v>1</v>
      </c>
      <c r="I122" s="95">
        <v>0</v>
      </c>
      <c r="J122" s="95">
        <v>0</v>
      </c>
      <c r="K122" s="327">
        <v>1726.58</v>
      </c>
      <c r="L122" s="327">
        <v>0</v>
      </c>
      <c r="M122" s="327">
        <v>0</v>
      </c>
      <c r="O122" s="366"/>
      <c r="P122" s="366"/>
      <c r="Q122" s="366"/>
      <c r="R122" s="366"/>
      <c r="S122" s="366"/>
      <c r="T122" s="366"/>
      <c r="U122" s="366"/>
      <c r="V122" s="366"/>
      <c r="W122" s="366"/>
      <c r="X122" s="366"/>
      <c r="Y122" s="396"/>
      <c r="Z122" s="396"/>
      <c r="AA122" s="396"/>
      <c r="AB122" s="396"/>
      <c r="AC122" s="396"/>
      <c r="AD122" s="396"/>
      <c r="AE122" s="396"/>
      <c r="AF122" s="396"/>
      <c r="AG122" s="396"/>
      <c r="AH122" s="396"/>
      <c r="AI122" s="396"/>
      <c r="AJ122" s="396"/>
      <c r="AK122" s="396"/>
      <c r="AL122" s="396"/>
      <c r="AM122" s="396"/>
      <c r="AN122" s="396"/>
      <c r="AO122" s="396"/>
      <c r="AP122" s="397"/>
      <c r="AQ122" s="399"/>
      <c r="AR122" s="399"/>
    </row>
    <row r="123" spans="1:44" s="365" customFormat="1" ht="20.100000000000001" customHeight="1" x14ac:dyDescent="0.25">
      <c r="A123" s="431"/>
      <c r="B123" s="431"/>
      <c r="C123" s="466"/>
      <c r="D123" s="431"/>
      <c r="E123" s="90" t="s">
        <v>68</v>
      </c>
      <c r="F123" s="353" t="s">
        <v>285</v>
      </c>
      <c r="G123" s="353" t="s">
        <v>285</v>
      </c>
      <c r="H123" s="347" t="s">
        <v>62</v>
      </c>
      <c r="I123" s="353" t="s">
        <v>285</v>
      </c>
      <c r="J123" s="353" t="s">
        <v>285</v>
      </c>
      <c r="K123" s="353" t="s">
        <v>285</v>
      </c>
      <c r="L123" s="353" t="s">
        <v>285</v>
      </c>
      <c r="M123" s="353" t="s">
        <v>285</v>
      </c>
      <c r="O123" s="366"/>
      <c r="P123" s="366"/>
      <c r="Q123" s="366"/>
      <c r="R123" s="366"/>
      <c r="S123" s="366"/>
      <c r="T123" s="366"/>
      <c r="U123" s="366"/>
      <c r="V123" s="366"/>
      <c r="W123" s="366"/>
      <c r="X123" s="366"/>
      <c r="Y123" s="396"/>
      <c r="Z123" s="396"/>
      <c r="AA123" s="396"/>
      <c r="AB123" s="396"/>
      <c r="AC123" s="396"/>
      <c r="AD123" s="396"/>
      <c r="AE123" s="396"/>
      <c r="AF123" s="396"/>
      <c r="AG123" s="396"/>
      <c r="AH123" s="396"/>
      <c r="AI123" s="396"/>
      <c r="AJ123" s="396"/>
      <c r="AK123" s="396"/>
      <c r="AL123" s="396"/>
      <c r="AM123" s="396"/>
      <c r="AN123" s="396"/>
      <c r="AO123" s="396"/>
      <c r="AP123" s="397"/>
      <c r="AQ123" s="399"/>
      <c r="AR123" s="399"/>
    </row>
    <row r="124" spans="1:44" s="365" customFormat="1" ht="20.100000000000001" customHeight="1" x14ac:dyDescent="0.25">
      <c r="A124" s="431"/>
      <c r="B124" s="431"/>
      <c r="C124" s="466"/>
      <c r="D124" s="431"/>
      <c r="E124" s="90" t="s">
        <v>31</v>
      </c>
      <c r="F124" s="353" t="s">
        <v>285</v>
      </c>
      <c r="G124" s="353" t="s">
        <v>285</v>
      </c>
      <c r="H124" s="347" t="s">
        <v>64</v>
      </c>
      <c r="I124" s="353" t="s">
        <v>285</v>
      </c>
      <c r="J124" s="353" t="s">
        <v>285</v>
      </c>
      <c r="K124" s="353" t="s">
        <v>285</v>
      </c>
      <c r="L124" s="353" t="s">
        <v>285</v>
      </c>
      <c r="M124" s="353" t="s">
        <v>285</v>
      </c>
      <c r="O124" s="366"/>
      <c r="P124" s="366"/>
      <c r="Q124" s="366"/>
      <c r="R124" s="366"/>
      <c r="S124" s="366"/>
      <c r="T124" s="366"/>
      <c r="U124" s="366"/>
      <c r="V124" s="366"/>
      <c r="W124" s="366"/>
      <c r="X124" s="366"/>
      <c r="Y124" s="396"/>
      <c r="Z124" s="396"/>
      <c r="AA124" s="396"/>
      <c r="AB124" s="396"/>
      <c r="AC124" s="396"/>
      <c r="AD124" s="396"/>
      <c r="AE124" s="396"/>
      <c r="AF124" s="396"/>
      <c r="AG124" s="396"/>
      <c r="AH124" s="396"/>
      <c r="AI124" s="396"/>
      <c r="AJ124" s="396"/>
      <c r="AK124" s="396"/>
      <c r="AL124" s="396"/>
      <c r="AM124" s="396"/>
      <c r="AN124" s="396"/>
      <c r="AO124" s="396"/>
      <c r="AP124" s="397"/>
      <c r="AQ124" s="399"/>
      <c r="AR124" s="399"/>
    </row>
    <row r="125" spans="1:44" s="365" customFormat="1" ht="20.100000000000001" customHeight="1" x14ac:dyDescent="0.25">
      <c r="A125" s="432"/>
      <c r="B125" s="432"/>
      <c r="C125" s="466"/>
      <c r="D125" s="432"/>
      <c r="E125" s="90" t="s">
        <v>32</v>
      </c>
      <c r="F125" s="353" t="s">
        <v>285</v>
      </c>
      <c r="G125" s="353" t="s">
        <v>285</v>
      </c>
      <c r="H125" s="347" t="s">
        <v>37</v>
      </c>
      <c r="I125" s="353" t="s">
        <v>285</v>
      </c>
      <c r="J125" s="353" t="s">
        <v>285</v>
      </c>
      <c r="K125" s="353" t="s">
        <v>285</v>
      </c>
      <c r="L125" s="353" t="s">
        <v>285</v>
      </c>
      <c r="M125" s="353" t="s">
        <v>285</v>
      </c>
      <c r="O125" s="366"/>
      <c r="P125" s="366"/>
      <c r="Q125" s="366"/>
      <c r="R125" s="366"/>
      <c r="S125" s="366"/>
      <c r="T125" s="366"/>
      <c r="U125" s="366"/>
      <c r="V125" s="366"/>
      <c r="W125" s="366"/>
      <c r="X125" s="366"/>
      <c r="Y125" s="396"/>
      <c r="Z125" s="396"/>
      <c r="AA125" s="396"/>
      <c r="AB125" s="396"/>
      <c r="AC125" s="396"/>
      <c r="AD125" s="396"/>
      <c r="AE125" s="396"/>
      <c r="AF125" s="396"/>
      <c r="AG125" s="396"/>
      <c r="AH125" s="396"/>
      <c r="AI125" s="396"/>
      <c r="AJ125" s="396"/>
      <c r="AK125" s="396"/>
      <c r="AL125" s="396"/>
      <c r="AM125" s="396"/>
      <c r="AN125" s="396"/>
      <c r="AO125" s="396"/>
      <c r="AP125" s="397"/>
      <c r="AQ125" s="399"/>
      <c r="AR125" s="399"/>
    </row>
    <row r="126" spans="1:44" s="365" customFormat="1" ht="50.1" customHeight="1" x14ac:dyDescent="0.25">
      <c r="A126" s="488">
        <v>1</v>
      </c>
      <c r="B126" s="490" t="s">
        <v>77</v>
      </c>
      <c r="C126" s="490" t="s">
        <v>80</v>
      </c>
      <c r="D126" s="490" t="s">
        <v>36</v>
      </c>
      <c r="E126" s="334" t="s">
        <v>696</v>
      </c>
      <c r="F126" s="96" t="s">
        <v>706</v>
      </c>
      <c r="G126" s="96" t="s">
        <v>25</v>
      </c>
      <c r="H126" s="95">
        <v>1</v>
      </c>
      <c r="I126" s="95">
        <v>0</v>
      </c>
      <c r="J126" s="95">
        <v>0</v>
      </c>
      <c r="K126" s="327">
        <v>1872.7</v>
      </c>
      <c r="L126" s="327">
        <v>0</v>
      </c>
      <c r="M126" s="327">
        <v>0</v>
      </c>
      <c r="O126" s="366"/>
      <c r="P126" s="366"/>
      <c r="Q126" s="366"/>
      <c r="R126" s="366"/>
      <c r="S126" s="366"/>
      <c r="T126" s="366"/>
      <c r="U126" s="366"/>
      <c r="V126" s="366"/>
      <c r="W126" s="366"/>
      <c r="X126" s="366"/>
      <c r="Y126" s="396"/>
      <c r="Z126" s="396"/>
      <c r="AA126" s="396"/>
      <c r="AB126" s="396"/>
      <c r="AC126" s="396"/>
      <c r="AD126" s="396"/>
      <c r="AE126" s="396"/>
      <c r="AF126" s="396"/>
      <c r="AG126" s="396"/>
      <c r="AH126" s="396"/>
      <c r="AI126" s="396"/>
      <c r="AJ126" s="396"/>
      <c r="AK126" s="396"/>
      <c r="AL126" s="396"/>
      <c r="AM126" s="396"/>
      <c r="AN126" s="396"/>
      <c r="AO126" s="396"/>
      <c r="AP126" s="397"/>
      <c r="AQ126" s="399"/>
      <c r="AR126" s="399"/>
    </row>
    <row r="127" spans="1:44" s="365" customFormat="1" ht="20.100000000000001" customHeight="1" x14ac:dyDescent="0.25">
      <c r="A127" s="489"/>
      <c r="B127" s="489"/>
      <c r="C127" s="490"/>
      <c r="D127" s="489"/>
      <c r="E127" s="90" t="s">
        <v>68</v>
      </c>
      <c r="F127" s="263" t="s">
        <v>285</v>
      </c>
      <c r="G127" s="263" t="s">
        <v>285</v>
      </c>
      <c r="H127" s="347" t="s">
        <v>225</v>
      </c>
      <c r="I127" s="263" t="s">
        <v>285</v>
      </c>
      <c r="J127" s="263" t="s">
        <v>285</v>
      </c>
      <c r="K127" s="263" t="s">
        <v>285</v>
      </c>
      <c r="L127" s="263" t="s">
        <v>285</v>
      </c>
      <c r="M127" s="263" t="s">
        <v>285</v>
      </c>
      <c r="O127" s="366"/>
      <c r="P127" s="366"/>
      <c r="Q127" s="366"/>
      <c r="R127" s="366"/>
      <c r="S127" s="366"/>
      <c r="T127" s="366"/>
      <c r="U127" s="366"/>
      <c r="V127" s="366"/>
      <c r="W127" s="366"/>
      <c r="X127" s="366"/>
      <c r="Y127" s="396"/>
      <c r="Z127" s="396"/>
      <c r="AA127" s="396"/>
      <c r="AB127" s="396"/>
      <c r="AC127" s="396"/>
      <c r="AD127" s="396"/>
      <c r="AE127" s="396"/>
      <c r="AF127" s="396"/>
      <c r="AG127" s="396"/>
      <c r="AH127" s="396"/>
      <c r="AI127" s="396"/>
      <c r="AJ127" s="396"/>
      <c r="AK127" s="396"/>
      <c r="AL127" s="396"/>
      <c r="AM127" s="396"/>
      <c r="AN127" s="396"/>
      <c r="AO127" s="396"/>
      <c r="AP127" s="397"/>
      <c r="AQ127" s="399"/>
      <c r="AR127" s="399"/>
    </row>
    <row r="128" spans="1:44" s="365" customFormat="1" ht="20.100000000000001" customHeight="1" x14ac:dyDescent="0.25">
      <c r="A128" s="489"/>
      <c r="B128" s="489"/>
      <c r="C128" s="490"/>
      <c r="D128" s="489"/>
      <c r="E128" s="90" t="s">
        <v>31</v>
      </c>
      <c r="F128" s="263" t="s">
        <v>285</v>
      </c>
      <c r="G128" s="263" t="s">
        <v>285</v>
      </c>
      <c r="H128" s="347" t="s">
        <v>39</v>
      </c>
      <c r="I128" s="263" t="s">
        <v>285</v>
      </c>
      <c r="J128" s="263" t="s">
        <v>285</v>
      </c>
      <c r="K128" s="263" t="s">
        <v>285</v>
      </c>
      <c r="L128" s="263" t="s">
        <v>285</v>
      </c>
      <c r="M128" s="263" t="s">
        <v>285</v>
      </c>
      <c r="O128" s="366"/>
      <c r="P128" s="366"/>
      <c r="Q128" s="366"/>
      <c r="R128" s="366"/>
      <c r="S128" s="366"/>
      <c r="T128" s="366"/>
      <c r="U128" s="366"/>
      <c r="V128" s="366"/>
      <c r="W128" s="366"/>
      <c r="X128" s="366"/>
      <c r="Y128" s="396"/>
      <c r="Z128" s="396"/>
      <c r="AA128" s="396"/>
      <c r="AB128" s="396"/>
      <c r="AC128" s="396"/>
      <c r="AD128" s="396"/>
      <c r="AE128" s="396"/>
      <c r="AF128" s="396"/>
      <c r="AG128" s="396"/>
      <c r="AH128" s="396"/>
      <c r="AI128" s="396"/>
      <c r="AJ128" s="396"/>
      <c r="AK128" s="396"/>
      <c r="AL128" s="396"/>
      <c r="AM128" s="396"/>
      <c r="AN128" s="396"/>
      <c r="AO128" s="396"/>
      <c r="AP128" s="397"/>
      <c r="AQ128" s="399"/>
      <c r="AR128" s="399"/>
    </row>
    <row r="129" spans="1:44" s="365" customFormat="1" ht="20.100000000000001" customHeight="1" x14ac:dyDescent="0.25">
      <c r="A129" s="489"/>
      <c r="B129" s="489"/>
      <c r="C129" s="490"/>
      <c r="D129" s="489"/>
      <c r="E129" s="90" t="s">
        <v>32</v>
      </c>
      <c r="F129" s="263" t="s">
        <v>285</v>
      </c>
      <c r="G129" s="263" t="s">
        <v>285</v>
      </c>
      <c r="H129" s="347" t="s">
        <v>39</v>
      </c>
      <c r="I129" s="263" t="s">
        <v>285</v>
      </c>
      <c r="J129" s="263" t="s">
        <v>285</v>
      </c>
      <c r="K129" s="263" t="s">
        <v>285</v>
      </c>
      <c r="L129" s="263" t="s">
        <v>285</v>
      </c>
      <c r="M129" s="263" t="s">
        <v>285</v>
      </c>
      <c r="O129" s="366"/>
      <c r="P129" s="366"/>
      <c r="Q129" s="366"/>
      <c r="R129" s="366"/>
      <c r="S129" s="366"/>
      <c r="T129" s="366"/>
      <c r="U129" s="366"/>
      <c r="V129" s="366"/>
      <c r="W129" s="366"/>
      <c r="X129" s="366"/>
      <c r="Y129" s="396"/>
      <c r="Z129" s="396"/>
      <c r="AA129" s="396"/>
      <c r="AB129" s="396"/>
      <c r="AC129" s="396"/>
      <c r="AD129" s="396"/>
      <c r="AE129" s="396"/>
      <c r="AF129" s="396"/>
      <c r="AG129" s="396"/>
      <c r="AH129" s="396"/>
      <c r="AI129" s="396"/>
      <c r="AJ129" s="396"/>
      <c r="AK129" s="396"/>
      <c r="AL129" s="396"/>
      <c r="AM129" s="396"/>
      <c r="AN129" s="396"/>
      <c r="AO129" s="396"/>
      <c r="AP129" s="397"/>
      <c r="AQ129" s="399"/>
      <c r="AR129" s="399"/>
    </row>
    <row r="130" spans="1:44" s="5" customFormat="1" ht="50.1" customHeight="1" x14ac:dyDescent="0.25">
      <c r="A130" s="488">
        <v>1</v>
      </c>
      <c r="B130" s="490" t="s">
        <v>77</v>
      </c>
      <c r="C130" s="490" t="s">
        <v>80</v>
      </c>
      <c r="D130" s="490" t="s">
        <v>36</v>
      </c>
      <c r="E130" s="334" t="s">
        <v>697</v>
      </c>
      <c r="F130" s="96" t="s">
        <v>706</v>
      </c>
      <c r="G130" s="96" t="s">
        <v>25</v>
      </c>
      <c r="H130" s="95">
        <v>1</v>
      </c>
      <c r="I130" s="95">
        <v>0</v>
      </c>
      <c r="J130" s="95">
        <v>0</v>
      </c>
      <c r="K130" s="327">
        <v>66.94</v>
      </c>
      <c r="L130" s="327">
        <v>0</v>
      </c>
      <c r="M130" s="327">
        <v>0</v>
      </c>
      <c r="O130" s="343"/>
      <c r="P130" s="343"/>
      <c r="Q130" s="343"/>
      <c r="R130" s="343"/>
      <c r="S130" s="343"/>
      <c r="T130" s="343"/>
      <c r="U130" s="343"/>
      <c r="V130" s="343"/>
      <c r="W130" s="343"/>
      <c r="X130" s="343"/>
      <c r="Y130" s="396"/>
      <c r="Z130" s="396"/>
      <c r="AA130" s="396"/>
      <c r="AB130" s="396"/>
      <c r="AC130" s="396"/>
      <c r="AD130" s="396"/>
      <c r="AE130" s="396"/>
      <c r="AF130" s="396"/>
      <c r="AG130" s="396"/>
      <c r="AH130" s="396"/>
      <c r="AI130" s="396"/>
      <c r="AJ130" s="396"/>
      <c r="AK130" s="396"/>
      <c r="AL130" s="396"/>
      <c r="AM130" s="396"/>
      <c r="AN130" s="396"/>
      <c r="AO130" s="396"/>
      <c r="AP130" s="397"/>
      <c r="AQ130" s="399"/>
      <c r="AR130" s="399"/>
    </row>
    <row r="131" spans="1:44" s="5" customFormat="1" ht="20.100000000000001" customHeight="1" x14ac:dyDescent="0.25">
      <c r="A131" s="489"/>
      <c r="B131" s="489"/>
      <c r="C131" s="490"/>
      <c r="D131" s="489"/>
      <c r="E131" s="90" t="s">
        <v>68</v>
      </c>
      <c r="F131" s="263" t="s">
        <v>285</v>
      </c>
      <c r="G131" s="263" t="s">
        <v>285</v>
      </c>
      <c r="H131" s="347" t="s">
        <v>698</v>
      </c>
      <c r="I131" s="263" t="s">
        <v>285</v>
      </c>
      <c r="J131" s="263" t="s">
        <v>285</v>
      </c>
      <c r="K131" s="263" t="s">
        <v>285</v>
      </c>
      <c r="L131" s="263" t="s">
        <v>285</v>
      </c>
      <c r="M131" s="263" t="s">
        <v>285</v>
      </c>
      <c r="O131" s="343"/>
      <c r="P131" s="343"/>
      <c r="Q131" s="343"/>
      <c r="R131" s="343"/>
      <c r="S131" s="343"/>
      <c r="T131" s="343"/>
      <c r="U131" s="343"/>
      <c r="V131" s="343"/>
      <c r="W131" s="343"/>
      <c r="X131" s="343"/>
      <c r="Y131" s="396"/>
      <c r="Z131" s="396"/>
      <c r="AA131" s="396"/>
      <c r="AB131" s="396"/>
      <c r="AC131" s="396"/>
      <c r="AD131" s="396"/>
      <c r="AE131" s="396"/>
      <c r="AF131" s="396"/>
      <c r="AG131" s="396"/>
      <c r="AH131" s="396"/>
      <c r="AI131" s="396"/>
      <c r="AJ131" s="396"/>
      <c r="AK131" s="396"/>
      <c r="AL131" s="396"/>
      <c r="AM131" s="396"/>
      <c r="AN131" s="396"/>
      <c r="AO131" s="396"/>
      <c r="AP131" s="397"/>
      <c r="AQ131" s="399"/>
      <c r="AR131" s="399"/>
    </row>
    <row r="132" spans="1:44" s="5" customFormat="1" ht="20.100000000000001" customHeight="1" x14ac:dyDescent="0.25">
      <c r="A132" s="489"/>
      <c r="B132" s="489"/>
      <c r="C132" s="490"/>
      <c r="D132" s="489"/>
      <c r="E132" s="90" t="s">
        <v>31</v>
      </c>
      <c r="F132" s="263" t="s">
        <v>285</v>
      </c>
      <c r="G132" s="263" t="s">
        <v>285</v>
      </c>
      <c r="H132" s="347" t="s">
        <v>226</v>
      </c>
      <c r="I132" s="263" t="s">
        <v>285</v>
      </c>
      <c r="J132" s="263" t="s">
        <v>285</v>
      </c>
      <c r="K132" s="263" t="s">
        <v>285</v>
      </c>
      <c r="L132" s="263" t="s">
        <v>285</v>
      </c>
      <c r="M132" s="263" t="s">
        <v>285</v>
      </c>
      <c r="O132" s="343"/>
      <c r="P132" s="343"/>
      <c r="Q132" s="343"/>
      <c r="R132" s="343"/>
      <c r="S132" s="343"/>
      <c r="T132" s="343"/>
      <c r="U132" s="343"/>
      <c r="V132" s="343"/>
      <c r="W132" s="343"/>
      <c r="X132" s="343"/>
      <c r="Y132" s="396"/>
      <c r="Z132" s="396"/>
      <c r="AA132" s="396"/>
      <c r="AB132" s="396"/>
      <c r="AC132" s="396"/>
      <c r="AD132" s="396"/>
      <c r="AE132" s="396"/>
      <c r="AF132" s="396"/>
      <c r="AG132" s="396"/>
      <c r="AH132" s="396"/>
      <c r="AI132" s="396"/>
      <c r="AJ132" s="396"/>
      <c r="AK132" s="396"/>
      <c r="AL132" s="396"/>
      <c r="AM132" s="396"/>
      <c r="AN132" s="396"/>
      <c r="AO132" s="396"/>
      <c r="AP132" s="397"/>
      <c r="AQ132" s="399"/>
      <c r="AR132" s="399"/>
    </row>
    <row r="133" spans="1:44" s="5" customFormat="1" ht="20.100000000000001" customHeight="1" x14ac:dyDescent="0.25">
      <c r="A133" s="489"/>
      <c r="B133" s="489"/>
      <c r="C133" s="490"/>
      <c r="D133" s="489"/>
      <c r="E133" s="90" t="s">
        <v>32</v>
      </c>
      <c r="F133" s="263" t="s">
        <v>285</v>
      </c>
      <c r="G133" s="263" t="s">
        <v>285</v>
      </c>
      <c r="H133" s="347" t="s">
        <v>226</v>
      </c>
      <c r="I133" s="263" t="s">
        <v>285</v>
      </c>
      <c r="J133" s="263" t="s">
        <v>285</v>
      </c>
      <c r="K133" s="263" t="s">
        <v>285</v>
      </c>
      <c r="L133" s="263" t="s">
        <v>285</v>
      </c>
      <c r="M133" s="263" t="s">
        <v>285</v>
      </c>
      <c r="O133" s="343"/>
      <c r="P133" s="343"/>
      <c r="Q133" s="343"/>
      <c r="R133" s="343"/>
      <c r="S133" s="343"/>
      <c r="T133" s="343"/>
      <c r="U133" s="343"/>
      <c r="V133" s="343"/>
      <c r="W133" s="343"/>
      <c r="X133" s="343"/>
      <c r="Y133" s="396"/>
      <c r="Z133" s="396"/>
      <c r="AA133" s="396"/>
      <c r="AB133" s="396"/>
      <c r="AC133" s="396"/>
      <c r="AD133" s="396"/>
      <c r="AE133" s="396"/>
      <c r="AF133" s="396"/>
      <c r="AG133" s="396"/>
      <c r="AH133" s="396"/>
      <c r="AI133" s="396"/>
      <c r="AJ133" s="396"/>
      <c r="AK133" s="396"/>
      <c r="AL133" s="396"/>
      <c r="AM133" s="396"/>
      <c r="AN133" s="396"/>
      <c r="AO133" s="396"/>
      <c r="AP133" s="397"/>
      <c r="AQ133" s="399"/>
      <c r="AR133" s="399"/>
    </row>
    <row r="134" spans="1:44" s="5" customFormat="1" ht="50.1" customHeight="1" x14ac:dyDescent="0.25">
      <c r="A134" s="420">
        <v>1</v>
      </c>
      <c r="B134" s="492" t="s">
        <v>77</v>
      </c>
      <c r="C134" s="490" t="s">
        <v>80</v>
      </c>
      <c r="D134" s="492" t="s">
        <v>36</v>
      </c>
      <c r="E134" s="334" t="s">
        <v>368</v>
      </c>
      <c r="F134" s="96" t="s">
        <v>24</v>
      </c>
      <c r="G134" s="96" t="s">
        <v>25</v>
      </c>
      <c r="H134" s="95">
        <v>0</v>
      </c>
      <c r="I134" s="95">
        <v>15</v>
      </c>
      <c r="J134" s="95">
        <v>0</v>
      </c>
      <c r="K134" s="327">
        <v>0</v>
      </c>
      <c r="L134" s="327">
        <v>50000</v>
      </c>
      <c r="M134" s="327">
        <v>0</v>
      </c>
      <c r="O134" s="343"/>
      <c r="P134" s="343"/>
      <c r="Q134" s="343"/>
      <c r="R134" s="343"/>
      <c r="S134" s="343"/>
      <c r="T134" s="343"/>
      <c r="U134" s="343"/>
      <c r="V134" s="343"/>
      <c r="W134" s="343"/>
      <c r="X134" s="343"/>
      <c r="Y134" s="396"/>
      <c r="Z134" s="396"/>
      <c r="AA134" s="396"/>
      <c r="AB134" s="396"/>
      <c r="AC134" s="396"/>
      <c r="AD134" s="396"/>
      <c r="AE134" s="396"/>
      <c r="AF134" s="396"/>
      <c r="AG134" s="396"/>
      <c r="AH134" s="396"/>
      <c r="AI134" s="396"/>
      <c r="AJ134" s="396"/>
      <c r="AK134" s="396"/>
      <c r="AL134" s="396"/>
      <c r="AM134" s="396"/>
      <c r="AN134" s="396"/>
      <c r="AO134" s="396"/>
      <c r="AP134" s="397"/>
      <c r="AQ134" s="399"/>
      <c r="AR134" s="399"/>
    </row>
    <row r="135" spans="1:44" s="5" customFormat="1" ht="20.100000000000001" customHeight="1" x14ac:dyDescent="0.25">
      <c r="A135" s="420"/>
      <c r="B135" s="492"/>
      <c r="C135" s="490"/>
      <c r="D135" s="492"/>
      <c r="E135" s="83" t="s">
        <v>361</v>
      </c>
      <c r="F135" s="353" t="s">
        <v>285</v>
      </c>
      <c r="G135" s="353" t="s">
        <v>285</v>
      </c>
      <c r="H135" s="347" t="s">
        <v>332</v>
      </c>
      <c r="I135" s="353" t="s">
        <v>285</v>
      </c>
      <c r="J135" s="353" t="s">
        <v>285</v>
      </c>
      <c r="K135" s="353" t="s">
        <v>285</v>
      </c>
      <c r="L135" s="353" t="s">
        <v>285</v>
      </c>
      <c r="M135" s="353" t="s">
        <v>285</v>
      </c>
      <c r="O135" s="343"/>
      <c r="P135" s="343"/>
      <c r="Q135" s="343"/>
      <c r="R135" s="343"/>
      <c r="S135" s="343"/>
      <c r="T135" s="343"/>
      <c r="U135" s="343"/>
      <c r="V135" s="343"/>
      <c r="W135" s="343"/>
      <c r="X135" s="343"/>
      <c r="Y135" s="396"/>
      <c r="Z135" s="396"/>
      <c r="AA135" s="396"/>
      <c r="AB135" s="396"/>
      <c r="AC135" s="396"/>
      <c r="AD135" s="396"/>
      <c r="AE135" s="396"/>
      <c r="AF135" s="396"/>
      <c r="AG135" s="396"/>
      <c r="AH135" s="396"/>
      <c r="AI135" s="396"/>
      <c r="AJ135" s="396"/>
      <c r="AK135" s="396"/>
      <c r="AL135" s="396"/>
      <c r="AM135" s="396"/>
      <c r="AN135" s="396"/>
      <c r="AO135" s="396"/>
      <c r="AP135" s="397"/>
      <c r="AQ135" s="399"/>
      <c r="AR135" s="399"/>
    </row>
    <row r="136" spans="1:44" s="5" customFormat="1" ht="20.100000000000001" customHeight="1" x14ac:dyDescent="0.25">
      <c r="A136" s="518"/>
      <c r="B136" s="518"/>
      <c r="C136" s="490"/>
      <c r="D136" s="518"/>
      <c r="E136" s="90" t="s">
        <v>68</v>
      </c>
      <c r="F136" s="353" t="s">
        <v>285</v>
      </c>
      <c r="G136" s="353" t="s">
        <v>285</v>
      </c>
      <c r="H136" s="353" t="s">
        <v>285</v>
      </c>
      <c r="I136" s="347" t="s">
        <v>58</v>
      </c>
      <c r="J136" s="353" t="s">
        <v>285</v>
      </c>
      <c r="K136" s="353" t="s">
        <v>285</v>
      </c>
      <c r="L136" s="353" t="s">
        <v>285</v>
      </c>
      <c r="M136" s="353" t="s">
        <v>285</v>
      </c>
      <c r="O136" s="343"/>
      <c r="P136" s="343"/>
      <c r="Q136" s="343"/>
      <c r="R136" s="343"/>
      <c r="S136" s="343"/>
      <c r="T136" s="343"/>
      <c r="U136" s="343"/>
      <c r="V136" s="343"/>
      <c r="W136" s="343"/>
      <c r="X136" s="343"/>
      <c r="Y136" s="396"/>
      <c r="Z136" s="396"/>
      <c r="AA136" s="396"/>
      <c r="AB136" s="396"/>
      <c r="AC136" s="396"/>
      <c r="AD136" s="396"/>
      <c r="AE136" s="396"/>
      <c r="AF136" s="396"/>
      <c r="AG136" s="396"/>
      <c r="AH136" s="396"/>
      <c r="AI136" s="396"/>
      <c r="AJ136" s="396"/>
      <c r="AK136" s="396"/>
      <c r="AL136" s="396"/>
      <c r="AM136" s="396"/>
      <c r="AN136" s="396"/>
      <c r="AO136" s="396"/>
      <c r="AP136" s="397"/>
      <c r="AQ136" s="399"/>
      <c r="AR136" s="399"/>
    </row>
    <row r="137" spans="1:44" s="5" customFormat="1" ht="20.100000000000001" customHeight="1" x14ac:dyDescent="0.25">
      <c r="A137" s="518"/>
      <c r="B137" s="518"/>
      <c r="C137" s="490"/>
      <c r="D137" s="518"/>
      <c r="E137" s="90" t="s">
        <v>31</v>
      </c>
      <c r="F137" s="353" t="s">
        <v>285</v>
      </c>
      <c r="G137" s="353" t="s">
        <v>285</v>
      </c>
      <c r="H137" s="353" t="s">
        <v>285</v>
      </c>
      <c r="I137" s="347" t="s">
        <v>39</v>
      </c>
      <c r="J137" s="353" t="s">
        <v>285</v>
      </c>
      <c r="K137" s="353" t="s">
        <v>285</v>
      </c>
      <c r="L137" s="353" t="s">
        <v>285</v>
      </c>
      <c r="M137" s="353" t="s">
        <v>285</v>
      </c>
      <c r="O137" s="343"/>
      <c r="P137" s="343"/>
      <c r="Q137" s="343"/>
      <c r="R137" s="343"/>
      <c r="S137" s="343"/>
      <c r="T137" s="343"/>
      <c r="U137" s="343"/>
      <c r="V137" s="343"/>
      <c r="W137" s="343"/>
      <c r="X137" s="343"/>
      <c r="Y137" s="396"/>
      <c r="Z137" s="396"/>
      <c r="AA137" s="396"/>
      <c r="AB137" s="396"/>
      <c r="AC137" s="396"/>
      <c r="AD137" s="396"/>
      <c r="AE137" s="396"/>
      <c r="AF137" s="396"/>
      <c r="AG137" s="396"/>
      <c r="AH137" s="396"/>
      <c r="AI137" s="396"/>
      <c r="AJ137" s="396"/>
      <c r="AK137" s="396"/>
      <c r="AL137" s="396"/>
      <c r="AM137" s="396"/>
      <c r="AN137" s="396"/>
      <c r="AO137" s="396"/>
      <c r="AP137" s="397"/>
      <c r="AQ137" s="399"/>
      <c r="AR137" s="399"/>
    </row>
    <row r="138" spans="1:44" s="5" customFormat="1" ht="20.100000000000001" customHeight="1" x14ac:dyDescent="0.25">
      <c r="A138" s="518"/>
      <c r="B138" s="518"/>
      <c r="C138" s="490"/>
      <c r="D138" s="518"/>
      <c r="E138" s="83" t="s">
        <v>32</v>
      </c>
      <c r="F138" s="353" t="s">
        <v>285</v>
      </c>
      <c r="G138" s="353" t="s">
        <v>285</v>
      </c>
      <c r="H138" s="353" t="s">
        <v>285</v>
      </c>
      <c r="I138" s="347" t="s">
        <v>39</v>
      </c>
      <c r="J138" s="353" t="s">
        <v>285</v>
      </c>
      <c r="K138" s="353" t="s">
        <v>285</v>
      </c>
      <c r="L138" s="353" t="s">
        <v>285</v>
      </c>
      <c r="M138" s="353" t="s">
        <v>285</v>
      </c>
      <c r="O138" s="343"/>
      <c r="P138" s="343"/>
      <c r="Q138" s="343"/>
      <c r="R138" s="343"/>
      <c r="S138" s="343"/>
      <c r="T138" s="343"/>
      <c r="U138" s="343"/>
      <c r="V138" s="343"/>
      <c r="W138" s="343"/>
      <c r="X138" s="343"/>
      <c r="Y138" s="396"/>
      <c r="Z138" s="396"/>
      <c r="AA138" s="396"/>
      <c r="AB138" s="396"/>
      <c r="AC138" s="396"/>
      <c r="AD138" s="396"/>
      <c r="AE138" s="396"/>
      <c r="AF138" s="396"/>
      <c r="AG138" s="396"/>
      <c r="AH138" s="396"/>
      <c r="AI138" s="396"/>
      <c r="AJ138" s="396"/>
      <c r="AK138" s="396"/>
      <c r="AL138" s="396"/>
      <c r="AM138" s="396"/>
      <c r="AN138" s="396"/>
      <c r="AO138" s="396"/>
      <c r="AP138" s="397"/>
      <c r="AQ138" s="399"/>
      <c r="AR138" s="399"/>
    </row>
    <row r="139" spans="1:44" s="5" customFormat="1" ht="50.1" customHeight="1" x14ac:dyDescent="0.25">
      <c r="A139" s="420">
        <v>1</v>
      </c>
      <c r="B139" s="492" t="s">
        <v>77</v>
      </c>
      <c r="C139" s="490" t="s">
        <v>80</v>
      </c>
      <c r="D139" s="492" t="s">
        <v>36</v>
      </c>
      <c r="E139" s="334" t="s">
        <v>368</v>
      </c>
      <c r="F139" s="96" t="s">
        <v>24</v>
      </c>
      <c r="G139" s="96" t="s">
        <v>25</v>
      </c>
      <c r="H139" s="95">
        <v>0</v>
      </c>
      <c r="I139" s="95">
        <v>0</v>
      </c>
      <c r="J139" s="95">
        <v>15</v>
      </c>
      <c r="K139" s="327">
        <v>0</v>
      </c>
      <c r="L139" s="327">
        <v>0</v>
      </c>
      <c r="M139" s="327">
        <v>50000</v>
      </c>
      <c r="O139" s="343"/>
      <c r="P139" s="343"/>
      <c r="Q139" s="343"/>
      <c r="R139" s="343"/>
      <c r="S139" s="343"/>
      <c r="T139" s="343"/>
      <c r="U139" s="343"/>
      <c r="V139" s="343"/>
      <c r="W139" s="343"/>
      <c r="X139" s="343"/>
      <c r="Y139" s="396"/>
      <c r="Z139" s="396"/>
      <c r="AA139" s="396"/>
      <c r="AB139" s="396"/>
      <c r="AC139" s="396"/>
      <c r="AD139" s="396"/>
      <c r="AE139" s="396"/>
      <c r="AF139" s="396"/>
      <c r="AG139" s="396"/>
      <c r="AH139" s="396"/>
      <c r="AI139" s="396"/>
      <c r="AJ139" s="396"/>
      <c r="AK139" s="396"/>
      <c r="AL139" s="396"/>
      <c r="AM139" s="396"/>
      <c r="AN139" s="396"/>
      <c r="AO139" s="396"/>
      <c r="AP139" s="397"/>
      <c r="AQ139" s="399"/>
      <c r="AR139" s="399"/>
    </row>
    <row r="140" spans="1:44" s="5" customFormat="1" ht="20.100000000000001" customHeight="1" x14ac:dyDescent="0.25">
      <c r="A140" s="420"/>
      <c r="B140" s="492"/>
      <c r="C140" s="490"/>
      <c r="D140" s="492"/>
      <c r="E140" s="83" t="s">
        <v>362</v>
      </c>
      <c r="F140" s="353" t="s">
        <v>285</v>
      </c>
      <c r="G140" s="353" t="s">
        <v>285</v>
      </c>
      <c r="H140" s="353" t="s">
        <v>285</v>
      </c>
      <c r="I140" s="347" t="s">
        <v>332</v>
      </c>
      <c r="J140" s="353" t="s">
        <v>285</v>
      </c>
      <c r="K140" s="353" t="s">
        <v>285</v>
      </c>
      <c r="L140" s="353" t="s">
        <v>285</v>
      </c>
      <c r="M140" s="353" t="s">
        <v>285</v>
      </c>
      <c r="O140" s="343"/>
      <c r="P140" s="343"/>
      <c r="Q140" s="343"/>
      <c r="R140" s="343"/>
      <c r="S140" s="343"/>
      <c r="T140" s="343"/>
      <c r="U140" s="343"/>
      <c r="V140" s="343"/>
      <c r="W140" s="343"/>
      <c r="X140" s="343"/>
      <c r="Y140" s="396"/>
      <c r="Z140" s="396"/>
      <c r="AA140" s="396"/>
      <c r="AB140" s="396"/>
      <c r="AC140" s="396"/>
      <c r="AD140" s="396"/>
      <c r="AE140" s="396"/>
      <c r="AF140" s="396"/>
      <c r="AG140" s="396"/>
      <c r="AH140" s="396"/>
      <c r="AI140" s="396"/>
      <c r="AJ140" s="396"/>
      <c r="AK140" s="396"/>
      <c r="AL140" s="396"/>
      <c r="AM140" s="396"/>
      <c r="AN140" s="396"/>
      <c r="AO140" s="396"/>
      <c r="AP140" s="397"/>
      <c r="AQ140" s="399"/>
      <c r="AR140" s="399"/>
    </row>
    <row r="141" spans="1:44" s="5" customFormat="1" ht="20.100000000000001" customHeight="1" x14ac:dyDescent="0.25">
      <c r="A141" s="420"/>
      <c r="B141" s="492"/>
      <c r="C141" s="490"/>
      <c r="D141" s="518"/>
      <c r="E141" s="90" t="s">
        <v>68</v>
      </c>
      <c r="F141" s="353" t="s">
        <v>285</v>
      </c>
      <c r="G141" s="353" t="s">
        <v>285</v>
      </c>
      <c r="H141" s="353" t="s">
        <v>285</v>
      </c>
      <c r="I141" s="353" t="s">
        <v>285</v>
      </c>
      <c r="J141" s="347" t="s">
        <v>58</v>
      </c>
      <c r="K141" s="353" t="s">
        <v>285</v>
      </c>
      <c r="L141" s="353" t="s">
        <v>285</v>
      </c>
      <c r="M141" s="353" t="s">
        <v>285</v>
      </c>
      <c r="O141" s="343"/>
      <c r="P141" s="343"/>
      <c r="Q141" s="343"/>
      <c r="R141" s="343"/>
      <c r="S141" s="343"/>
      <c r="T141" s="343"/>
      <c r="U141" s="343"/>
      <c r="V141" s="343"/>
      <c r="W141" s="343"/>
      <c r="X141" s="343"/>
      <c r="Y141" s="396"/>
      <c r="Z141" s="396"/>
      <c r="AA141" s="396"/>
      <c r="AB141" s="396"/>
      <c r="AC141" s="396"/>
      <c r="AD141" s="396"/>
      <c r="AE141" s="396"/>
      <c r="AF141" s="396"/>
      <c r="AG141" s="396"/>
      <c r="AH141" s="396"/>
      <c r="AI141" s="396"/>
      <c r="AJ141" s="396"/>
      <c r="AK141" s="396"/>
      <c r="AL141" s="396"/>
      <c r="AM141" s="396"/>
      <c r="AN141" s="396"/>
      <c r="AO141" s="396"/>
      <c r="AP141" s="397"/>
      <c r="AQ141" s="399"/>
      <c r="AR141" s="399"/>
    </row>
    <row r="142" spans="1:44" s="5" customFormat="1" ht="20.100000000000001" customHeight="1" x14ac:dyDescent="0.25">
      <c r="A142" s="420"/>
      <c r="B142" s="492"/>
      <c r="C142" s="490"/>
      <c r="D142" s="518"/>
      <c r="E142" s="90" t="s">
        <v>31</v>
      </c>
      <c r="F142" s="353" t="s">
        <v>285</v>
      </c>
      <c r="G142" s="353" t="s">
        <v>285</v>
      </c>
      <c r="H142" s="353" t="s">
        <v>285</v>
      </c>
      <c r="I142" s="353" t="s">
        <v>285</v>
      </c>
      <c r="J142" s="347" t="s">
        <v>39</v>
      </c>
      <c r="K142" s="353" t="s">
        <v>285</v>
      </c>
      <c r="L142" s="353" t="s">
        <v>285</v>
      </c>
      <c r="M142" s="353" t="s">
        <v>285</v>
      </c>
      <c r="O142" s="343"/>
      <c r="P142" s="343"/>
      <c r="Q142" s="343"/>
      <c r="R142" s="343"/>
      <c r="S142" s="343"/>
      <c r="T142" s="343"/>
      <c r="U142" s="343"/>
      <c r="V142" s="343"/>
      <c r="W142" s="343"/>
      <c r="X142" s="343"/>
      <c r="Y142" s="396"/>
      <c r="Z142" s="396"/>
      <c r="AA142" s="396"/>
      <c r="AB142" s="396"/>
      <c r="AC142" s="396"/>
      <c r="AD142" s="396"/>
      <c r="AE142" s="396"/>
      <c r="AF142" s="396"/>
      <c r="AG142" s="396"/>
      <c r="AH142" s="396"/>
      <c r="AI142" s="396"/>
      <c r="AJ142" s="396"/>
      <c r="AK142" s="396"/>
      <c r="AL142" s="396"/>
      <c r="AM142" s="396"/>
      <c r="AN142" s="396"/>
      <c r="AO142" s="396"/>
      <c r="AP142" s="397"/>
      <c r="AQ142" s="399"/>
      <c r="AR142" s="399"/>
    </row>
    <row r="143" spans="1:44" s="5" customFormat="1" ht="20.100000000000001" customHeight="1" x14ac:dyDescent="0.25">
      <c r="A143" s="420"/>
      <c r="B143" s="492"/>
      <c r="C143" s="490"/>
      <c r="D143" s="518"/>
      <c r="E143" s="83" t="s">
        <v>32</v>
      </c>
      <c r="F143" s="353" t="s">
        <v>285</v>
      </c>
      <c r="G143" s="353" t="s">
        <v>285</v>
      </c>
      <c r="H143" s="353" t="s">
        <v>285</v>
      </c>
      <c r="I143" s="353" t="s">
        <v>285</v>
      </c>
      <c r="J143" s="347" t="s">
        <v>39</v>
      </c>
      <c r="K143" s="353" t="s">
        <v>285</v>
      </c>
      <c r="L143" s="353" t="s">
        <v>285</v>
      </c>
      <c r="M143" s="353" t="s">
        <v>285</v>
      </c>
      <c r="O143" s="343"/>
      <c r="P143" s="343"/>
      <c r="Q143" s="343"/>
      <c r="R143" s="343"/>
      <c r="S143" s="343"/>
      <c r="T143" s="343"/>
      <c r="U143" s="343"/>
      <c r="V143" s="343"/>
      <c r="W143" s="343"/>
      <c r="X143" s="343"/>
      <c r="Y143" s="396"/>
      <c r="Z143" s="396"/>
      <c r="AA143" s="396"/>
      <c r="AB143" s="396"/>
      <c r="AC143" s="396"/>
      <c r="AD143" s="396"/>
      <c r="AE143" s="396"/>
      <c r="AF143" s="396"/>
      <c r="AG143" s="396"/>
      <c r="AH143" s="396"/>
      <c r="AI143" s="396"/>
      <c r="AJ143" s="396"/>
      <c r="AK143" s="396"/>
      <c r="AL143" s="396"/>
      <c r="AM143" s="396"/>
      <c r="AN143" s="396"/>
      <c r="AO143" s="396"/>
      <c r="AP143" s="397"/>
      <c r="AQ143" s="399"/>
      <c r="AR143" s="399"/>
    </row>
    <row r="144" spans="1:44" s="5" customFormat="1" ht="50.1" customHeight="1" x14ac:dyDescent="0.25">
      <c r="A144" s="420">
        <v>1</v>
      </c>
      <c r="B144" s="492" t="s">
        <v>77</v>
      </c>
      <c r="C144" s="492" t="s">
        <v>80</v>
      </c>
      <c r="D144" s="492" t="s">
        <v>36</v>
      </c>
      <c r="E144" s="334" t="s">
        <v>420</v>
      </c>
      <c r="F144" s="96" t="s">
        <v>35</v>
      </c>
      <c r="G144" s="96" t="s">
        <v>25</v>
      </c>
      <c r="H144" s="95">
        <v>18</v>
      </c>
      <c r="I144" s="95">
        <v>0</v>
      </c>
      <c r="J144" s="95">
        <v>0</v>
      </c>
      <c r="K144" s="327">
        <v>288.44</v>
      </c>
      <c r="L144" s="327">
        <v>0</v>
      </c>
      <c r="M144" s="327">
        <v>0</v>
      </c>
      <c r="O144" s="343"/>
      <c r="P144" s="343"/>
      <c r="Q144" s="343"/>
      <c r="R144" s="343"/>
      <c r="S144" s="343"/>
      <c r="T144" s="343"/>
      <c r="U144" s="343"/>
      <c r="V144" s="343"/>
      <c r="W144" s="343"/>
      <c r="X144" s="343"/>
      <c r="Y144" s="396"/>
      <c r="Z144" s="396"/>
      <c r="AA144" s="396"/>
      <c r="AB144" s="396"/>
      <c r="AC144" s="396"/>
      <c r="AD144" s="396"/>
      <c r="AE144" s="396"/>
      <c r="AF144" s="396"/>
      <c r="AG144" s="396"/>
      <c r="AH144" s="396"/>
      <c r="AI144" s="396"/>
      <c r="AJ144" s="396"/>
      <c r="AK144" s="396"/>
      <c r="AL144" s="396"/>
      <c r="AM144" s="396"/>
      <c r="AN144" s="396"/>
      <c r="AO144" s="396"/>
      <c r="AP144" s="397"/>
      <c r="AQ144" s="399"/>
      <c r="AR144" s="399"/>
    </row>
    <row r="145" spans="1:44" s="5" customFormat="1" ht="20.100000000000001" customHeight="1" x14ac:dyDescent="0.25">
      <c r="A145" s="518"/>
      <c r="B145" s="518"/>
      <c r="C145" s="492"/>
      <c r="D145" s="518"/>
      <c r="E145" s="83" t="s">
        <v>68</v>
      </c>
      <c r="F145" s="353" t="s">
        <v>285</v>
      </c>
      <c r="G145" s="353" t="s">
        <v>285</v>
      </c>
      <c r="H145" s="69" t="s">
        <v>58</v>
      </c>
      <c r="I145" s="353" t="s">
        <v>285</v>
      </c>
      <c r="J145" s="353" t="s">
        <v>285</v>
      </c>
      <c r="K145" s="353" t="s">
        <v>285</v>
      </c>
      <c r="L145" s="353" t="s">
        <v>285</v>
      </c>
      <c r="M145" s="353" t="s">
        <v>285</v>
      </c>
      <c r="O145" s="343"/>
      <c r="P145" s="343"/>
      <c r="Q145" s="343"/>
      <c r="R145" s="343"/>
      <c r="S145" s="343"/>
      <c r="T145" s="343"/>
      <c r="U145" s="343"/>
      <c r="V145" s="343"/>
      <c r="W145" s="343"/>
      <c r="X145" s="343"/>
      <c r="Y145" s="396"/>
      <c r="Z145" s="396"/>
      <c r="AA145" s="396"/>
      <c r="AB145" s="396"/>
      <c r="AC145" s="396"/>
      <c r="AD145" s="396"/>
      <c r="AE145" s="396"/>
      <c r="AF145" s="396"/>
      <c r="AG145" s="396"/>
      <c r="AH145" s="396"/>
      <c r="AI145" s="396"/>
      <c r="AJ145" s="396"/>
      <c r="AK145" s="396"/>
      <c r="AL145" s="396"/>
      <c r="AM145" s="396"/>
      <c r="AN145" s="396"/>
      <c r="AO145" s="396"/>
      <c r="AP145" s="397"/>
      <c r="AQ145" s="399"/>
      <c r="AR145" s="399"/>
    </row>
    <row r="146" spans="1:44" s="5" customFormat="1" ht="20.100000000000001" customHeight="1" x14ac:dyDescent="0.25">
      <c r="A146" s="518"/>
      <c r="B146" s="518"/>
      <c r="C146" s="492"/>
      <c r="D146" s="518"/>
      <c r="E146" s="83" t="s">
        <v>31</v>
      </c>
      <c r="F146" s="353" t="s">
        <v>285</v>
      </c>
      <c r="G146" s="353" t="s">
        <v>285</v>
      </c>
      <c r="H146" s="349" t="s">
        <v>69</v>
      </c>
      <c r="I146" s="353" t="s">
        <v>285</v>
      </c>
      <c r="J146" s="353" t="s">
        <v>285</v>
      </c>
      <c r="K146" s="353" t="s">
        <v>285</v>
      </c>
      <c r="L146" s="353" t="s">
        <v>285</v>
      </c>
      <c r="M146" s="353" t="s">
        <v>285</v>
      </c>
      <c r="O146" s="343"/>
      <c r="P146" s="343"/>
      <c r="Q146" s="343"/>
      <c r="R146" s="343"/>
      <c r="S146" s="343"/>
      <c r="T146" s="343"/>
      <c r="U146" s="343"/>
      <c r="V146" s="343"/>
      <c r="W146" s="343"/>
      <c r="X146" s="343"/>
      <c r="Y146" s="396"/>
      <c r="Z146" s="396"/>
      <c r="AA146" s="396"/>
      <c r="AB146" s="396"/>
      <c r="AC146" s="396"/>
      <c r="AD146" s="396"/>
      <c r="AE146" s="396"/>
      <c r="AF146" s="396"/>
      <c r="AG146" s="396"/>
      <c r="AH146" s="396"/>
      <c r="AI146" s="396"/>
      <c r="AJ146" s="396"/>
      <c r="AK146" s="396"/>
      <c r="AL146" s="396"/>
      <c r="AM146" s="396"/>
      <c r="AN146" s="396"/>
      <c r="AO146" s="396"/>
      <c r="AP146" s="397"/>
      <c r="AQ146" s="399"/>
      <c r="AR146" s="399"/>
    </row>
    <row r="147" spans="1:44" s="5" customFormat="1" ht="20.100000000000001" customHeight="1" x14ac:dyDescent="0.25">
      <c r="A147" s="518"/>
      <c r="B147" s="518"/>
      <c r="C147" s="492"/>
      <c r="D147" s="518"/>
      <c r="E147" s="83" t="s">
        <v>32</v>
      </c>
      <c r="F147" s="353" t="s">
        <v>285</v>
      </c>
      <c r="G147" s="353" t="s">
        <v>285</v>
      </c>
      <c r="H147" s="349" t="s">
        <v>39</v>
      </c>
      <c r="I147" s="353" t="s">
        <v>285</v>
      </c>
      <c r="J147" s="353" t="s">
        <v>285</v>
      </c>
      <c r="K147" s="353" t="s">
        <v>285</v>
      </c>
      <c r="L147" s="353" t="s">
        <v>285</v>
      </c>
      <c r="M147" s="353" t="s">
        <v>285</v>
      </c>
      <c r="O147" s="343"/>
      <c r="P147" s="343"/>
      <c r="Q147" s="343"/>
      <c r="R147" s="343"/>
      <c r="S147" s="343"/>
      <c r="T147" s="343"/>
      <c r="U147" s="343"/>
      <c r="V147" s="343"/>
      <c r="W147" s="343"/>
      <c r="X147" s="343"/>
      <c r="Y147" s="396"/>
      <c r="Z147" s="396"/>
      <c r="AA147" s="396"/>
      <c r="AB147" s="396"/>
      <c r="AC147" s="396"/>
      <c r="AD147" s="396"/>
      <c r="AE147" s="396"/>
      <c r="AF147" s="396"/>
      <c r="AG147" s="396"/>
      <c r="AH147" s="396"/>
      <c r="AI147" s="396"/>
      <c r="AJ147" s="396"/>
      <c r="AK147" s="396"/>
      <c r="AL147" s="396"/>
      <c r="AM147" s="396"/>
      <c r="AN147" s="396"/>
      <c r="AO147" s="396"/>
      <c r="AP147" s="397"/>
      <c r="AQ147" s="399"/>
      <c r="AR147" s="399"/>
    </row>
    <row r="148" spans="1:44" s="5" customFormat="1" ht="20.100000000000001" customHeight="1" x14ac:dyDescent="0.25">
      <c r="A148" s="274"/>
      <c r="B148" s="275"/>
      <c r="C148" s="3" t="s">
        <v>330</v>
      </c>
      <c r="D148" s="519" t="s">
        <v>331</v>
      </c>
      <c r="E148" s="520"/>
      <c r="F148" s="520"/>
      <c r="G148" s="520"/>
      <c r="H148" s="278"/>
      <c r="I148" s="278"/>
      <c r="J148" s="278"/>
      <c r="K148" s="278"/>
      <c r="L148" s="278"/>
      <c r="M148" s="278"/>
      <c r="O148" s="343"/>
      <c r="P148" s="343"/>
      <c r="Q148" s="343"/>
      <c r="R148" s="343"/>
      <c r="S148" s="343"/>
      <c r="T148" s="343"/>
      <c r="U148" s="343"/>
      <c r="V148" s="343"/>
      <c r="W148" s="343"/>
      <c r="X148" s="343"/>
      <c r="Y148" s="396"/>
      <c r="Z148" s="396"/>
      <c r="AA148" s="396"/>
      <c r="AB148" s="396"/>
      <c r="AC148" s="396"/>
      <c r="AD148" s="396"/>
      <c r="AE148" s="396"/>
      <c r="AF148" s="396"/>
      <c r="AG148" s="396"/>
      <c r="AH148" s="396"/>
      <c r="AI148" s="396"/>
      <c r="AJ148" s="396"/>
      <c r="AK148" s="396"/>
      <c r="AL148" s="396"/>
      <c r="AM148" s="396"/>
      <c r="AN148" s="396"/>
      <c r="AO148" s="396"/>
      <c r="AP148" s="397"/>
      <c r="AQ148" s="399"/>
      <c r="AR148" s="399"/>
    </row>
    <row r="149" spans="1:44" s="5" customFormat="1" ht="20.100000000000001" customHeight="1" x14ac:dyDescent="0.25">
      <c r="A149" s="274"/>
      <c r="B149" s="275"/>
      <c r="C149" s="3"/>
      <c r="D149" s="471"/>
      <c r="E149" s="471"/>
      <c r="F149" s="471"/>
      <c r="G149" s="471"/>
      <c r="H149" s="278"/>
      <c r="I149" s="278"/>
      <c r="J149" s="278"/>
      <c r="K149" s="278"/>
      <c r="L149" s="278"/>
      <c r="M149" s="278"/>
      <c r="O149" s="343"/>
      <c r="P149" s="343"/>
      <c r="Q149" s="343"/>
      <c r="R149" s="343"/>
      <c r="S149" s="343"/>
      <c r="T149" s="343"/>
      <c r="U149" s="343"/>
      <c r="V149" s="343"/>
      <c r="W149" s="343"/>
      <c r="X149" s="343"/>
      <c r="Y149" s="396"/>
      <c r="Z149" s="396"/>
      <c r="AA149" s="396"/>
      <c r="AB149" s="396"/>
      <c r="AC149" s="396"/>
      <c r="AD149" s="396"/>
      <c r="AE149" s="396"/>
      <c r="AF149" s="396"/>
      <c r="AG149" s="396"/>
      <c r="AH149" s="396"/>
      <c r="AI149" s="396"/>
      <c r="AJ149" s="396"/>
      <c r="AK149" s="396"/>
      <c r="AL149" s="396"/>
      <c r="AM149" s="396"/>
      <c r="AN149" s="396"/>
      <c r="AO149" s="396"/>
      <c r="AP149" s="397"/>
      <c r="AQ149" s="399"/>
      <c r="AR149" s="399"/>
    </row>
    <row r="150" spans="1:44" s="5" customFormat="1" ht="30" customHeight="1" x14ac:dyDescent="0.25">
      <c r="A150" s="274"/>
      <c r="B150" s="276"/>
      <c r="C150" s="276"/>
      <c r="D150" s="276"/>
      <c r="E150" s="277"/>
      <c r="F150" s="278"/>
      <c r="G150" s="278"/>
      <c r="H150" s="78"/>
      <c r="I150" s="78"/>
      <c r="J150" s="78"/>
      <c r="K150" s="279"/>
      <c r="L150" s="279"/>
      <c r="M150" s="279"/>
      <c r="O150" s="343"/>
      <c r="P150" s="343"/>
      <c r="Q150" s="343"/>
      <c r="R150" s="343"/>
      <c r="S150" s="343"/>
      <c r="T150" s="343"/>
      <c r="U150" s="343"/>
      <c r="V150" s="343"/>
      <c r="W150" s="343"/>
      <c r="X150" s="343"/>
      <c r="Y150" s="396"/>
      <c r="Z150" s="396"/>
      <c r="AA150" s="396"/>
      <c r="AB150" s="396"/>
      <c r="AC150" s="396"/>
      <c r="AD150" s="396"/>
      <c r="AE150" s="396"/>
      <c r="AF150" s="396"/>
      <c r="AG150" s="396"/>
      <c r="AH150" s="396"/>
      <c r="AI150" s="396"/>
      <c r="AJ150" s="396"/>
      <c r="AK150" s="396"/>
      <c r="AL150" s="396"/>
      <c r="AM150" s="396"/>
      <c r="AN150" s="396"/>
      <c r="AO150" s="396"/>
      <c r="AP150" s="397"/>
      <c r="AQ150" s="399"/>
      <c r="AR150" s="399"/>
    </row>
    <row r="151" spans="1:44" s="5" customFormat="1" ht="20.100000000000001" customHeight="1" x14ac:dyDescent="0.25">
      <c r="A151" s="275"/>
      <c r="B151" s="275"/>
      <c r="C151" s="276"/>
      <c r="D151" s="275"/>
      <c r="E151" s="277"/>
      <c r="F151" s="278"/>
      <c r="G151" s="278"/>
      <c r="H151" s="280"/>
      <c r="I151" s="278"/>
      <c r="J151" s="278"/>
      <c r="K151" s="278"/>
      <c r="L151" s="278"/>
      <c r="M151" s="278"/>
      <c r="O151" s="343"/>
      <c r="P151" s="343"/>
      <c r="Q151" s="343"/>
      <c r="R151" s="343"/>
      <c r="S151" s="343"/>
      <c r="T151" s="343"/>
      <c r="U151" s="343"/>
      <c r="V151" s="343"/>
      <c r="W151" s="343"/>
      <c r="X151" s="343"/>
      <c r="Y151" s="396"/>
      <c r="Z151" s="396"/>
      <c r="AA151" s="396"/>
      <c r="AB151" s="396"/>
      <c r="AC151" s="396"/>
      <c r="AD151" s="396"/>
      <c r="AE151" s="396"/>
      <c r="AF151" s="396"/>
      <c r="AG151" s="396"/>
      <c r="AH151" s="396"/>
      <c r="AI151" s="396"/>
      <c r="AJ151" s="396"/>
      <c r="AK151" s="396"/>
      <c r="AL151" s="396"/>
      <c r="AM151" s="396"/>
      <c r="AN151" s="396"/>
      <c r="AO151" s="396"/>
      <c r="AP151" s="397"/>
      <c r="AQ151" s="399"/>
      <c r="AR151" s="399"/>
    </row>
    <row r="152" spans="1:44" s="5" customFormat="1" ht="20.100000000000001" customHeight="1" x14ac:dyDescent="0.25">
      <c r="A152" s="275"/>
      <c r="B152" s="275"/>
      <c r="C152" s="276"/>
      <c r="D152" s="275"/>
      <c r="E152" s="277"/>
      <c r="F152" s="278"/>
      <c r="G152" s="278"/>
      <c r="H152" s="278"/>
      <c r="I152" s="278"/>
      <c r="J152" s="278"/>
      <c r="K152" s="278"/>
      <c r="L152" s="278"/>
      <c r="M152" s="278"/>
      <c r="O152" s="343"/>
      <c r="P152" s="343"/>
      <c r="Q152" s="343"/>
      <c r="R152" s="343"/>
      <c r="S152" s="343"/>
      <c r="T152" s="343"/>
      <c r="U152" s="343"/>
      <c r="V152" s="343"/>
      <c r="W152" s="343"/>
      <c r="X152" s="343"/>
      <c r="Y152" s="396"/>
      <c r="Z152" s="396"/>
      <c r="AA152" s="396"/>
      <c r="AB152" s="396"/>
      <c r="AC152" s="396"/>
      <c r="AD152" s="396"/>
      <c r="AE152" s="396"/>
      <c r="AF152" s="396"/>
      <c r="AG152" s="396"/>
      <c r="AH152" s="396"/>
      <c r="AI152" s="396"/>
      <c r="AJ152" s="396"/>
      <c r="AK152" s="396"/>
      <c r="AL152" s="396"/>
      <c r="AM152" s="396"/>
      <c r="AN152" s="396"/>
      <c r="AO152" s="396"/>
      <c r="AP152" s="397"/>
      <c r="AQ152" s="399"/>
      <c r="AR152" s="399"/>
    </row>
    <row r="153" spans="1:44" s="5" customFormat="1" ht="20.100000000000001" customHeight="1" x14ac:dyDescent="0.25">
      <c r="A153" s="275"/>
      <c r="B153" s="275"/>
      <c r="C153" s="276"/>
      <c r="D153" s="275"/>
      <c r="E153" s="277"/>
      <c r="F153" s="278"/>
      <c r="G153" s="278"/>
      <c r="H153" s="278"/>
      <c r="I153" s="278"/>
      <c r="J153" s="278"/>
      <c r="K153" s="278"/>
      <c r="L153" s="278"/>
      <c r="M153" s="278"/>
      <c r="O153" s="343"/>
      <c r="P153" s="343"/>
      <c r="Q153" s="343"/>
      <c r="R153" s="343"/>
      <c r="S153" s="343"/>
      <c r="T153" s="343"/>
      <c r="U153" s="343"/>
      <c r="V153" s="343"/>
      <c r="W153" s="343"/>
      <c r="X153" s="343"/>
      <c r="Y153" s="396"/>
      <c r="Z153" s="396"/>
      <c r="AA153" s="396"/>
      <c r="AB153" s="396"/>
      <c r="AC153" s="396"/>
      <c r="AD153" s="396"/>
      <c r="AE153" s="396"/>
      <c r="AF153" s="396"/>
      <c r="AG153" s="396"/>
      <c r="AH153" s="396"/>
      <c r="AI153" s="396"/>
      <c r="AJ153" s="396"/>
      <c r="AK153" s="396"/>
      <c r="AL153" s="396"/>
      <c r="AM153" s="396"/>
      <c r="AN153" s="396"/>
      <c r="AO153" s="396"/>
      <c r="AP153" s="397"/>
      <c r="AQ153" s="399"/>
      <c r="AR153" s="399"/>
    </row>
    <row r="154" spans="1:44" s="5" customFormat="1" ht="30" customHeight="1" x14ac:dyDescent="0.25">
      <c r="A154" s="274"/>
      <c r="B154" s="276"/>
      <c r="C154" s="276"/>
      <c r="D154" s="276"/>
      <c r="E154" s="281"/>
      <c r="F154" s="278"/>
      <c r="G154" s="278"/>
      <c r="H154" s="78"/>
      <c r="I154" s="78"/>
      <c r="J154" s="78"/>
      <c r="K154" s="279"/>
      <c r="L154" s="279"/>
      <c r="M154" s="279"/>
      <c r="N154" s="91"/>
      <c r="O154" s="92"/>
      <c r="P154" s="92"/>
      <c r="Q154" s="92"/>
      <c r="R154" s="92"/>
      <c r="S154" s="92"/>
      <c r="T154" s="92"/>
      <c r="U154" s="92"/>
      <c r="V154" s="92"/>
      <c r="W154" s="92"/>
      <c r="X154" s="92"/>
      <c r="Y154" s="396"/>
      <c r="Z154" s="396"/>
      <c r="AA154" s="396"/>
      <c r="AB154" s="396"/>
      <c r="AC154" s="396"/>
      <c r="AD154" s="396"/>
      <c r="AE154" s="396"/>
      <c r="AF154" s="396"/>
      <c r="AG154" s="396"/>
      <c r="AH154" s="396"/>
      <c r="AI154" s="396"/>
      <c r="AJ154" s="396"/>
      <c r="AK154" s="396"/>
      <c r="AL154" s="396"/>
      <c r="AM154" s="396"/>
      <c r="AN154" s="396"/>
      <c r="AO154" s="396"/>
      <c r="AP154" s="397"/>
      <c r="AQ154" s="399"/>
      <c r="AR154" s="399"/>
    </row>
    <row r="155" spans="1:44" s="5" customFormat="1" ht="20.100000000000001" customHeight="1" x14ac:dyDescent="0.25">
      <c r="A155" s="275"/>
      <c r="B155" s="275"/>
      <c r="C155" s="276"/>
      <c r="D155" s="275"/>
      <c r="E155" s="277"/>
      <c r="F155" s="278"/>
      <c r="G155" s="278"/>
      <c r="H155" s="278"/>
      <c r="I155" s="278"/>
      <c r="J155" s="278"/>
      <c r="K155" s="278"/>
      <c r="L155" s="278"/>
      <c r="M155" s="278"/>
      <c r="O155" s="343"/>
      <c r="P155" s="343"/>
      <c r="Q155" s="343"/>
      <c r="R155" s="343"/>
      <c r="S155" s="343"/>
      <c r="T155" s="343"/>
      <c r="U155" s="343"/>
      <c r="V155" s="343"/>
      <c r="W155" s="343"/>
      <c r="X155" s="343"/>
      <c r="Y155" s="396"/>
      <c r="Z155" s="396"/>
      <c r="AA155" s="396"/>
      <c r="AB155" s="396"/>
      <c r="AC155" s="396"/>
      <c r="AD155" s="396"/>
      <c r="AE155" s="396"/>
      <c r="AF155" s="396"/>
      <c r="AG155" s="396"/>
      <c r="AH155" s="396"/>
      <c r="AI155" s="396"/>
      <c r="AJ155" s="396"/>
      <c r="AK155" s="396"/>
      <c r="AL155" s="396"/>
      <c r="AM155" s="396"/>
      <c r="AN155" s="396"/>
      <c r="AO155" s="396"/>
      <c r="AP155" s="397"/>
      <c r="AQ155" s="399"/>
      <c r="AR155" s="399"/>
    </row>
    <row r="156" spans="1:44" s="5" customFormat="1" ht="20.100000000000001" customHeight="1" x14ac:dyDescent="0.25">
      <c r="A156" s="275"/>
      <c r="B156" s="275"/>
      <c r="C156" s="276"/>
      <c r="D156" s="275"/>
      <c r="E156" s="277"/>
      <c r="F156" s="278"/>
      <c r="G156" s="278"/>
      <c r="H156" s="278"/>
      <c r="I156" s="278"/>
      <c r="J156" s="278"/>
      <c r="K156" s="278"/>
      <c r="L156" s="278"/>
      <c r="M156" s="278"/>
      <c r="O156" s="343"/>
      <c r="P156" s="343"/>
      <c r="Q156" s="343"/>
      <c r="R156" s="343"/>
      <c r="S156" s="343"/>
      <c r="T156" s="343"/>
      <c r="U156" s="343"/>
      <c r="V156" s="343"/>
      <c r="W156" s="343"/>
      <c r="X156" s="343"/>
      <c r="Y156" s="396"/>
      <c r="Z156" s="396"/>
      <c r="AA156" s="396"/>
      <c r="AB156" s="396"/>
      <c r="AC156" s="396"/>
      <c r="AD156" s="396"/>
      <c r="AE156" s="396"/>
      <c r="AF156" s="396"/>
      <c r="AG156" s="396"/>
      <c r="AH156" s="396"/>
      <c r="AI156" s="396"/>
      <c r="AJ156" s="396"/>
      <c r="AK156" s="396"/>
      <c r="AL156" s="396"/>
      <c r="AM156" s="396"/>
      <c r="AN156" s="396"/>
      <c r="AO156" s="396"/>
      <c r="AP156" s="397"/>
      <c r="AQ156" s="399"/>
      <c r="AR156" s="399"/>
    </row>
    <row r="157" spans="1:44" s="5" customFormat="1" ht="20.100000000000001" customHeight="1" x14ac:dyDescent="0.25">
      <c r="A157" s="275"/>
      <c r="B157" s="275"/>
      <c r="C157" s="276"/>
      <c r="D157" s="275"/>
      <c r="E157" s="277"/>
      <c r="F157" s="278"/>
      <c r="G157" s="278"/>
      <c r="H157" s="278"/>
      <c r="I157" s="278"/>
      <c r="J157" s="278"/>
      <c r="K157" s="278"/>
      <c r="L157" s="278"/>
      <c r="M157" s="278"/>
      <c r="O157" s="343"/>
      <c r="P157" s="343"/>
      <c r="Q157" s="343"/>
      <c r="R157" s="343"/>
      <c r="S157" s="343"/>
      <c r="T157" s="343"/>
      <c r="U157" s="343"/>
      <c r="V157" s="343"/>
      <c r="W157" s="343"/>
      <c r="X157" s="343"/>
      <c r="Y157" s="396"/>
      <c r="Z157" s="396"/>
      <c r="AA157" s="396"/>
      <c r="AB157" s="396"/>
      <c r="AC157" s="396"/>
      <c r="AD157" s="396"/>
      <c r="AE157" s="396"/>
      <c r="AF157" s="396"/>
      <c r="AG157" s="396"/>
      <c r="AH157" s="396"/>
      <c r="AI157" s="396"/>
      <c r="AJ157" s="396"/>
      <c r="AK157" s="396"/>
      <c r="AL157" s="396"/>
      <c r="AM157" s="396"/>
      <c r="AN157" s="396"/>
      <c r="AO157" s="396"/>
      <c r="AP157" s="397"/>
      <c r="AQ157" s="399"/>
      <c r="AR157" s="399"/>
    </row>
    <row r="158" spans="1:44" s="5" customFormat="1" ht="30" customHeight="1" x14ac:dyDescent="0.25">
      <c r="A158" s="274"/>
      <c r="B158" s="276"/>
      <c r="C158" s="276"/>
      <c r="D158" s="276"/>
      <c r="E158" s="277"/>
      <c r="F158" s="278"/>
      <c r="G158" s="278"/>
      <c r="H158" s="78"/>
      <c r="I158" s="78"/>
      <c r="J158" s="78"/>
      <c r="K158" s="279"/>
      <c r="L158" s="279"/>
      <c r="M158" s="279"/>
      <c r="O158" s="343"/>
      <c r="P158" s="343"/>
      <c r="Q158" s="343"/>
      <c r="R158" s="343"/>
      <c r="S158" s="343"/>
      <c r="T158" s="343"/>
      <c r="U158" s="343"/>
      <c r="V158" s="343"/>
      <c r="W158" s="343"/>
      <c r="X158" s="343"/>
      <c r="Y158" s="396"/>
      <c r="Z158" s="396"/>
      <c r="AA158" s="396"/>
      <c r="AB158" s="396"/>
      <c r="AC158" s="396"/>
      <c r="AD158" s="396"/>
      <c r="AE158" s="396"/>
      <c r="AF158" s="396"/>
      <c r="AG158" s="396"/>
      <c r="AH158" s="396"/>
      <c r="AI158" s="396"/>
      <c r="AJ158" s="396"/>
      <c r="AK158" s="396"/>
      <c r="AL158" s="396"/>
      <c r="AM158" s="396"/>
      <c r="AN158" s="396"/>
      <c r="AO158" s="396"/>
      <c r="AP158" s="397"/>
      <c r="AQ158" s="399"/>
      <c r="AR158" s="399"/>
    </row>
    <row r="159" spans="1:44" s="5" customFormat="1" ht="20.100000000000001" customHeight="1" x14ac:dyDescent="0.25">
      <c r="A159" s="275"/>
      <c r="B159" s="275"/>
      <c r="C159" s="276"/>
      <c r="D159" s="275"/>
      <c r="E159" s="277"/>
      <c r="F159" s="278"/>
      <c r="G159" s="278"/>
      <c r="H159" s="280"/>
      <c r="I159" s="278"/>
      <c r="J159" s="278"/>
      <c r="K159" s="278"/>
      <c r="L159" s="278"/>
      <c r="M159" s="278"/>
      <c r="O159" s="343"/>
      <c r="P159" s="343"/>
      <c r="Q159" s="343"/>
      <c r="R159" s="343"/>
      <c r="S159" s="343"/>
      <c r="T159" s="343"/>
      <c r="U159" s="343"/>
      <c r="V159" s="343"/>
      <c r="W159" s="343"/>
      <c r="X159" s="343"/>
      <c r="Y159" s="396"/>
      <c r="Z159" s="396"/>
      <c r="AA159" s="396"/>
      <c r="AB159" s="396"/>
      <c r="AC159" s="396"/>
      <c r="AD159" s="396"/>
      <c r="AE159" s="396"/>
      <c r="AF159" s="396"/>
      <c r="AG159" s="396"/>
      <c r="AH159" s="396"/>
      <c r="AI159" s="396"/>
      <c r="AJ159" s="396"/>
      <c r="AK159" s="396"/>
      <c r="AL159" s="396"/>
      <c r="AM159" s="396"/>
      <c r="AN159" s="396"/>
      <c r="AO159" s="396"/>
      <c r="AP159" s="397"/>
      <c r="AQ159" s="399"/>
      <c r="AR159" s="399"/>
    </row>
    <row r="160" spans="1:44" s="5" customFormat="1" ht="20.100000000000001" customHeight="1" x14ac:dyDescent="0.25">
      <c r="A160" s="275"/>
      <c r="B160" s="275"/>
      <c r="C160" s="276"/>
      <c r="D160" s="275"/>
      <c r="E160" s="277"/>
      <c r="F160" s="278"/>
      <c r="G160" s="278"/>
      <c r="H160" s="278"/>
      <c r="I160" s="278"/>
      <c r="J160" s="278"/>
      <c r="K160" s="278"/>
      <c r="L160" s="278"/>
      <c r="M160" s="278"/>
      <c r="O160" s="343"/>
      <c r="P160" s="343"/>
      <c r="Q160" s="343"/>
      <c r="R160" s="343"/>
      <c r="S160" s="343"/>
      <c r="T160" s="343"/>
      <c r="U160" s="343"/>
      <c r="V160" s="343"/>
      <c r="W160" s="343"/>
      <c r="X160" s="343"/>
      <c r="Y160" s="396"/>
      <c r="Z160" s="396"/>
      <c r="AA160" s="396"/>
      <c r="AB160" s="396"/>
      <c r="AC160" s="396"/>
      <c r="AD160" s="396"/>
      <c r="AE160" s="396"/>
      <c r="AF160" s="396"/>
      <c r="AG160" s="396"/>
      <c r="AH160" s="396"/>
      <c r="AI160" s="396"/>
      <c r="AJ160" s="396"/>
      <c r="AK160" s="396"/>
      <c r="AL160" s="396"/>
      <c r="AM160" s="396"/>
      <c r="AN160" s="396"/>
      <c r="AO160" s="396"/>
      <c r="AP160" s="397"/>
      <c r="AQ160" s="399"/>
      <c r="AR160" s="399"/>
    </row>
    <row r="161" spans="1:44" s="5" customFormat="1" ht="20.100000000000001" customHeight="1" x14ac:dyDescent="0.25">
      <c r="A161" s="275"/>
      <c r="B161" s="275"/>
      <c r="C161" s="276"/>
      <c r="D161" s="275"/>
      <c r="E161" s="277"/>
      <c r="F161" s="278"/>
      <c r="G161" s="278"/>
      <c r="H161" s="278"/>
      <c r="I161" s="278"/>
      <c r="J161" s="278"/>
      <c r="K161" s="278"/>
      <c r="L161" s="278"/>
      <c r="M161" s="278"/>
      <c r="O161" s="343"/>
      <c r="P161" s="343"/>
      <c r="Q161" s="343"/>
      <c r="R161" s="343"/>
      <c r="S161" s="343"/>
      <c r="T161" s="343"/>
      <c r="U161" s="343"/>
      <c r="V161" s="343"/>
      <c r="W161" s="343"/>
      <c r="X161" s="343"/>
      <c r="Y161" s="396"/>
      <c r="Z161" s="396"/>
      <c r="AA161" s="396"/>
      <c r="AB161" s="396"/>
      <c r="AC161" s="396"/>
      <c r="AD161" s="396"/>
      <c r="AE161" s="396"/>
      <c r="AF161" s="396"/>
      <c r="AG161" s="396"/>
      <c r="AH161" s="396"/>
      <c r="AI161" s="396"/>
      <c r="AJ161" s="396"/>
      <c r="AK161" s="396"/>
      <c r="AL161" s="396"/>
      <c r="AM161" s="396"/>
      <c r="AN161" s="396"/>
      <c r="AO161" s="396"/>
      <c r="AP161" s="397"/>
      <c r="AQ161" s="399"/>
      <c r="AR161" s="399"/>
    </row>
    <row r="162" spans="1:44" ht="30" customHeight="1" x14ac:dyDescent="0.25">
      <c r="A162" s="274"/>
      <c r="B162" s="276"/>
      <c r="C162" s="276"/>
      <c r="D162" s="276"/>
      <c r="E162" s="277"/>
      <c r="F162" s="278"/>
      <c r="G162" s="278"/>
      <c r="H162" s="78"/>
      <c r="I162" s="78"/>
      <c r="J162" s="78"/>
      <c r="K162" s="279"/>
      <c r="L162" s="279"/>
      <c r="M162" s="279"/>
    </row>
    <row r="163" spans="1:44" ht="20.100000000000001" customHeight="1" x14ac:dyDescent="0.25">
      <c r="A163" s="275"/>
      <c r="B163" s="275"/>
      <c r="C163" s="276"/>
      <c r="D163" s="275"/>
      <c r="E163" s="277"/>
      <c r="F163" s="278"/>
      <c r="G163" s="278"/>
      <c r="H163" s="280"/>
      <c r="I163" s="278"/>
      <c r="J163" s="278"/>
      <c r="K163" s="278"/>
      <c r="L163" s="278"/>
      <c r="M163" s="278"/>
    </row>
    <row r="164" spans="1:44" ht="20.100000000000001" customHeight="1" x14ac:dyDescent="0.25">
      <c r="A164" s="275"/>
      <c r="B164" s="275"/>
      <c r="C164" s="276"/>
      <c r="D164" s="275"/>
      <c r="E164" s="277"/>
      <c r="F164" s="278"/>
      <c r="G164" s="278"/>
      <c r="H164" s="278"/>
      <c r="I164" s="278"/>
      <c r="J164" s="278"/>
      <c r="K164" s="278"/>
      <c r="L164" s="278"/>
      <c r="M164" s="278"/>
    </row>
    <row r="165" spans="1:44" s="5" customFormat="1" ht="20.100000000000001" customHeight="1" x14ac:dyDescent="0.25">
      <c r="A165" s="275"/>
      <c r="B165" s="275"/>
      <c r="C165" s="276"/>
      <c r="D165" s="275"/>
      <c r="E165" s="277"/>
      <c r="F165" s="278"/>
      <c r="G165" s="278"/>
      <c r="H165" s="278"/>
      <c r="I165" s="278"/>
      <c r="J165" s="278"/>
      <c r="K165" s="278"/>
      <c r="L165" s="278"/>
      <c r="M165" s="278"/>
      <c r="O165" s="343"/>
      <c r="P165" s="343"/>
      <c r="Q165" s="343"/>
      <c r="R165" s="343"/>
      <c r="S165" s="343"/>
      <c r="T165" s="343"/>
      <c r="U165" s="343"/>
      <c r="V165" s="343"/>
      <c r="W165" s="343"/>
      <c r="X165" s="343"/>
      <c r="Y165" s="396"/>
      <c r="Z165" s="396"/>
      <c r="AA165" s="396"/>
      <c r="AB165" s="396"/>
      <c r="AC165" s="396"/>
      <c r="AD165" s="396"/>
      <c r="AE165" s="396"/>
      <c r="AF165" s="396"/>
      <c r="AG165" s="396"/>
      <c r="AH165" s="396"/>
      <c r="AI165" s="396"/>
      <c r="AJ165" s="396"/>
      <c r="AK165" s="396"/>
      <c r="AL165" s="396"/>
      <c r="AM165" s="396"/>
      <c r="AN165" s="396"/>
      <c r="AO165" s="396"/>
      <c r="AP165" s="397"/>
      <c r="AQ165" s="399"/>
      <c r="AR165" s="399"/>
    </row>
    <row r="166" spans="1:44" s="5" customFormat="1" ht="30" customHeight="1" x14ac:dyDescent="0.25">
      <c r="A166" s="274"/>
      <c r="B166" s="276"/>
      <c r="C166" s="276"/>
      <c r="D166" s="276"/>
      <c r="E166" s="277"/>
      <c r="F166" s="278"/>
      <c r="G166" s="278"/>
      <c r="H166" s="78"/>
      <c r="I166" s="78"/>
      <c r="J166" s="78"/>
      <c r="K166" s="279"/>
      <c r="L166" s="279"/>
      <c r="M166" s="279"/>
      <c r="O166" s="343"/>
      <c r="P166" s="343"/>
      <c r="Q166" s="343"/>
      <c r="R166" s="343"/>
      <c r="S166" s="343"/>
      <c r="T166" s="343"/>
      <c r="U166" s="343"/>
      <c r="V166" s="343"/>
      <c r="W166" s="343"/>
      <c r="X166" s="343"/>
      <c r="Y166" s="396"/>
      <c r="Z166" s="396"/>
      <c r="AA166" s="396"/>
      <c r="AB166" s="396"/>
      <c r="AC166" s="396"/>
      <c r="AD166" s="396"/>
      <c r="AE166" s="396"/>
      <c r="AF166" s="396"/>
      <c r="AG166" s="396"/>
      <c r="AH166" s="396"/>
      <c r="AI166" s="396"/>
      <c r="AJ166" s="396"/>
      <c r="AK166" s="396"/>
      <c r="AL166" s="396"/>
      <c r="AM166" s="396"/>
      <c r="AN166" s="396"/>
      <c r="AO166" s="396"/>
      <c r="AP166" s="397"/>
      <c r="AQ166" s="399"/>
      <c r="AR166" s="399"/>
    </row>
    <row r="167" spans="1:44" s="5" customFormat="1" ht="20.100000000000001" customHeight="1" x14ac:dyDescent="0.25">
      <c r="A167" s="274"/>
      <c r="B167" s="276"/>
      <c r="C167" s="276"/>
      <c r="D167" s="276"/>
      <c r="E167" s="277"/>
      <c r="F167" s="278"/>
      <c r="G167" s="278"/>
      <c r="H167" s="278"/>
      <c r="I167" s="278"/>
      <c r="J167" s="278"/>
      <c r="K167" s="278"/>
      <c r="L167" s="278"/>
      <c r="M167" s="278"/>
      <c r="O167" s="343"/>
      <c r="P167" s="343"/>
      <c r="Q167" s="343"/>
      <c r="R167" s="343"/>
      <c r="S167" s="343"/>
      <c r="T167" s="343"/>
      <c r="U167" s="343"/>
      <c r="V167" s="343"/>
      <c r="W167" s="343"/>
      <c r="X167" s="343"/>
      <c r="Y167" s="396"/>
      <c r="Z167" s="396"/>
      <c r="AA167" s="396"/>
      <c r="AB167" s="396"/>
      <c r="AC167" s="396"/>
      <c r="AD167" s="396"/>
      <c r="AE167" s="396"/>
      <c r="AF167" s="396"/>
      <c r="AG167" s="396"/>
      <c r="AH167" s="396"/>
      <c r="AI167" s="396"/>
      <c r="AJ167" s="396"/>
      <c r="AK167" s="396"/>
      <c r="AL167" s="396"/>
      <c r="AM167" s="396"/>
      <c r="AN167" s="396"/>
      <c r="AO167" s="396"/>
      <c r="AP167" s="397"/>
      <c r="AQ167" s="399"/>
      <c r="AR167" s="399"/>
    </row>
    <row r="168" spans="1:44" s="5" customFormat="1" ht="20.100000000000001" customHeight="1" x14ac:dyDescent="0.25">
      <c r="A168" s="275"/>
      <c r="B168" s="275"/>
      <c r="C168" s="276"/>
      <c r="D168" s="275"/>
      <c r="E168" s="277"/>
      <c r="F168" s="278"/>
      <c r="G168" s="278"/>
      <c r="H168" s="278"/>
      <c r="I168" s="278"/>
      <c r="J168" s="278"/>
      <c r="K168" s="278"/>
      <c r="L168" s="278"/>
      <c r="M168" s="278"/>
      <c r="O168" s="343"/>
      <c r="P168" s="343"/>
      <c r="Q168" s="343"/>
      <c r="R168" s="343"/>
      <c r="S168" s="343"/>
      <c r="T168" s="343"/>
      <c r="U168" s="343"/>
      <c r="V168" s="343"/>
      <c r="W168" s="343"/>
      <c r="X168" s="343"/>
      <c r="Y168" s="396"/>
      <c r="Z168" s="396"/>
      <c r="AA168" s="396"/>
      <c r="AB168" s="396"/>
      <c r="AC168" s="396"/>
      <c r="AD168" s="396"/>
      <c r="AE168" s="396"/>
      <c r="AF168" s="396"/>
      <c r="AG168" s="396"/>
      <c r="AH168" s="396"/>
      <c r="AI168" s="396"/>
      <c r="AJ168" s="396"/>
      <c r="AK168" s="396"/>
      <c r="AL168" s="396"/>
      <c r="AM168" s="396"/>
      <c r="AN168" s="396"/>
      <c r="AO168" s="396"/>
      <c r="AP168" s="397"/>
      <c r="AQ168" s="399"/>
      <c r="AR168" s="399"/>
    </row>
    <row r="169" spans="1:44" s="5" customFormat="1" ht="20.100000000000001" customHeight="1" x14ac:dyDescent="0.25">
      <c r="A169" s="275"/>
      <c r="B169" s="275"/>
      <c r="C169" s="276"/>
      <c r="D169" s="275"/>
      <c r="E169" s="277"/>
      <c r="F169" s="278"/>
      <c r="G169" s="278"/>
      <c r="H169" s="278"/>
      <c r="I169" s="278"/>
      <c r="J169" s="278"/>
      <c r="K169" s="278"/>
      <c r="L169" s="278"/>
      <c r="M169" s="278"/>
      <c r="O169" s="343"/>
      <c r="P169" s="343"/>
      <c r="Q169" s="343"/>
      <c r="R169" s="343"/>
      <c r="S169" s="343"/>
      <c r="T169" s="343"/>
      <c r="U169" s="343"/>
      <c r="V169" s="343"/>
      <c r="W169" s="343"/>
      <c r="X169" s="343"/>
      <c r="Y169" s="396"/>
      <c r="Z169" s="396"/>
      <c r="AA169" s="396"/>
      <c r="AB169" s="396"/>
      <c r="AC169" s="396"/>
      <c r="AD169" s="396"/>
      <c r="AE169" s="396"/>
      <c r="AF169" s="396"/>
      <c r="AG169" s="396"/>
      <c r="AH169" s="396"/>
      <c r="AI169" s="396"/>
      <c r="AJ169" s="396"/>
      <c r="AK169" s="396"/>
      <c r="AL169" s="396"/>
      <c r="AM169" s="396"/>
      <c r="AN169" s="396"/>
      <c r="AO169" s="396"/>
      <c r="AP169" s="397"/>
      <c r="AQ169" s="399"/>
      <c r="AR169" s="399"/>
    </row>
    <row r="170" spans="1:44" s="5" customFormat="1" ht="20.100000000000001" customHeight="1" x14ac:dyDescent="0.25">
      <c r="A170" s="275"/>
      <c r="B170" s="275"/>
      <c r="C170" s="276"/>
      <c r="D170" s="275"/>
      <c r="E170" s="277"/>
      <c r="F170" s="278"/>
      <c r="G170" s="278"/>
      <c r="H170" s="278"/>
      <c r="I170" s="278"/>
      <c r="J170" s="278"/>
      <c r="K170" s="278"/>
      <c r="L170" s="278"/>
      <c r="M170" s="278"/>
      <c r="O170" s="343"/>
      <c r="P170" s="343"/>
      <c r="Q170" s="343"/>
      <c r="R170" s="343"/>
      <c r="S170" s="343"/>
      <c r="T170" s="343"/>
      <c r="U170" s="343"/>
      <c r="V170" s="343"/>
      <c r="W170" s="343"/>
      <c r="X170" s="343"/>
      <c r="Y170" s="396"/>
      <c r="Z170" s="396"/>
      <c r="AA170" s="396"/>
      <c r="AB170" s="396"/>
      <c r="AC170" s="396"/>
      <c r="AD170" s="396"/>
      <c r="AE170" s="396"/>
      <c r="AF170" s="396"/>
      <c r="AG170" s="396"/>
      <c r="AH170" s="396"/>
      <c r="AI170" s="396"/>
      <c r="AJ170" s="396"/>
      <c r="AK170" s="396"/>
      <c r="AL170" s="396"/>
      <c r="AM170" s="396"/>
      <c r="AN170" s="396"/>
      <c r="AO170" s="396"/>
      <c r="AP170" s="397"/>
      <c r="AQ170" s="399"/>
      <c r="AR170" s="399"/>
    </row>
    <row r="171" spans="1:44" s="5" customFormat="1" ht="30" customHeight="1" x14ac:dyDescent="0.25">
      <c r="A171" s="274"/>
      <c r="B171" s="276"/>
      <c r="C171" s="276"/>
      <c r="D171" s="276"/>
      <c r="E171" s="277"/>
      <c r="F171" s="278"/>
      <c r="G171" s="278"/>
      <c r="H171" s="78"/>
      <c r="I171" s="78"/>
      <c r="J171" s="78"/>
      <c r="K171" s="279"/>
      <c r="L171" s="279"/>
      <c r="M171" s="279"/>
      <c r="O171" s="343"/>
      <c r="P171" s="343"/>
      <c r="Q171" s="343"/>
      <c r="R171" s="343"/>
      <c r="S171" s="343"/>
      <c r="T171" s="343"/>
      <c r="U171" s="343"/>
      <c r="V171" s="343"/>
      <c r="W171" s="343"/>
      <c r="X171" s="343"/>
      <c r="Y171" s="396"/>
      <c r="Z171" s="396"/>
      <c r="AA171" s="396"/>
      <c r="AB171" s="396"/>
      <c r="AC171" s="396"/>
      <c r="AD171" s="396"/>
      <c r="AE171" s="396"/>
      <c r="AF171" s="396"/>
      <c r="AG171" s="396"/>
      <c r="AH171" s="396"/>
      <c r="AI171" s="396"/>
      <c r="AJ171" s="396"/>
      <c r="AK171" s="396"/>
      <c r="AL171" s="396"/>
      <c r="AM171" s="396"/>
      <c r="AN171" s="396"/>
      <c r="AO171" s="396"/>
      <c r="AP171" s="397"/>
      <c r="AQ171" s="399"/>
      <c r="AR171" s="399"/>
    </row>
    <row r="172" spans="1:44" s="5" customFormat="1" ht="20.100000000000001" customHeight="1" x14ac:dyDescent="0.25">
      <c r="A172" s="274"/>
      <c r="B172" s="276"/>
      <c r="C172" s="276"/>
      <c r="D172" s="276"/>
      <c r="E172" s="277"/>
      <c r="F172" s="278"/>
      <c r="G172" s="278"/>
      <c r="H172" s="278"/>
      <c r="I172" s="278"/>
      <c r="J172" s="278"/>
      <c r="K172" s="278"/>
      <c r="L172" s="278"/>
      <c r="M172" s="278"/>
      <c r="O172" s="343"/>
      <c r="P172" s="343"/>
      <c r="Q172" s="343"/>
      <c r="R172" s="343"/>
      <c r="S172" s="343"/>
      <c r="T172" s="343"/>
      <c r="U172" s="343"/>
      <c r="V172" s="343"/>
      <c r="W172" s="343"/>
      <c r="X172" s="343"/>
      <c r="Y172" s="396"/>
      <c r="Z172" s="396"/>
      <c r="AA172" s="396"/>
      <c r="AB172" s="396"/>
      <c r="AC172" s="396"/>
      <c r="AD172" s="396"/>
      <c r="AE172" s="396"/>
      <c r="AF172" s="396"/>
      <c r="AG172" s="396"/>
      <c r="AH172" s="396"/>
      <c r="AI172" s="396"/>
      <c r="AJ172" s="396"/>
      <c r="AK172" s="396"/>
      <c r="AL172" s="396"/>
      <c r="AM172" s="396"/>
      <c r="AN172" s="396"/>
      <c r="AO172" s="396"/>
      <c r="AP172" s="397"/>
      <c r="AQ172" s="399"/>
      <c r="AR172" s="399"/>
    </row>
    <row r="173" spans="1:44" s="5" customFormat="1" ht="20.100000000000001" customHeight="1" x14ac:dyDescent="0.25">
      <c r="A173" s="274"/>
      <c r="B173" s="276"/>
      <c r="C173" s="276"/>
      <c r="D173" s="275"/>
      <c r="E173" s="277"/>
      <c r="F173" s="278"/>
      <c r="G173" s="278"/>
      <c r="H173" s="278"/>
      <c r="I173" s="278"/>
      <c r="J173" s="278"/>
      <c r="K173" s="278"/>
      <c r="L173" s="278"/>
      <c r="M173" s="278"/>
      <c r="O173" s="343"/>
      <c r="P173" s="343"/>
      <c r="Q173" s="343"/>
      <c r="R173" s="343"/>
      <c r="S173" s="343"/>
      <c r="T173" s="343"/>
      <c r="U173" s="343"/>
      <c r="V173" s="343"/>
      <c r="W173" s="343"/>
      <c r="X173" s="343"/>
      <c r="Y173" s="396"/>
      <c r="Z173" s="396"/>
      <c r="AA173" s="396"/>
      <c r="AB173" s="396"/>
      <c r="AC173" s="396"/>
      <c r="AD173" s="396"/>
      <c r="AE173" s="396"/>
      <c r="AF173" s="396"/>
      <c r="AG173" s="396"/>
      <c r="AH173" s="396"/>
      <c r="AI173" s="396"/>
      <c r="AJ173" s="396"/>
      <c r="AK173" s="396"/>
      <c r="AL173" s="396"/>
      <c r="AM173" s="396"/>
      <c r="AN173" s="396"/>
      <c r="AO173" s="396"/>
      <c r="AP173" s="397"/>
      <c r="AQ173" s="399"/>
      <c r="AR173" s="399"/>
    </row>
    <row r="174" spans="1:44" s="5" customFormat="1" ht="20.100000000000001" customHeight="1" x14ac:dyDescent="0.25">
      <c r="A174" s="274"/>
      <c r="B174" s="276"/>
      <c r="C174" s="276"/>
      <c r="D174" s="275"/>
      <c r="E174" s="277"/>
      <c r="F174" s="278"/>
      <c r="G174" s="278"/>
      <c r="H174" s="278"/>
      <c r="I174" s="278"/>
      <c r="J174" s="278"/>
      <c r="K174" s="278"/>
      <c r="L174" s="278"/>
      <c r="M174" s="278"/>
      <c r="O174" s="343"/>
      <c r="P174" s="343"/>
      <c r="Q174" s="343"/>
      <c r="R174" s="343"/>
      <c r="S174" s="343"/>
      <c r="T174" s="343"/>
      <c r="U174" s="343"/>
      <c r="V174" s="343"/>
      <c r="W174" s="343"/>
      <c r="X174" s="343"/>
      <c r="Y174" s="396"/>
      <c r="Z174" s="396"/>
      <c r="AA174" s="396"/>
      <c r="AB174" s="396"/>
      <c r="AC174" s="396"/>
      <c r="AD174" s="396"/>
      <c r="AE174" s="396"/>
      <c r="AF174" s="396"/>
      <c r="AG174" s="396"/>
      <c r="AH174" s="396"/>
      <c r="AI174" s="396"/>
      <c r="AJ174" s="396"/>
      <c r="AK174" s="396"/>
      <c r="AL174" s="396"/>
      <c r="AM174" s="396"/>
      <c r="AN174" s="396"/>
      <c r="AO174" s="396"/>
      <c r="AP174" s="397"/>
      <c r="AQ174" s="399"/>
      <c r="AR174" s="399"/>
    </row>
    <row r="175" spans="1:44" s="5" customFormat="1" ht="20.100000000000001" customHeight="1" x14ac:dyDescent="0.25">
      <c r="A175" s="274"/>
      <c r="B175" s="276"/>
      <c r="C175" s="276"/>
      <c r="D175" s="275"/>
      <c r="E175" s="277"/>
      <c r="F175" s="278"/>
      <c r="G175" s="278"/>
      <c r="H175" s="278"/>
      <c r="I175" s="278"/>
      <c r="J175" s="278"/>
      <c r="K175" s="278"/>
      <c r="L175" s="278"/>
      <c r="M175" s="278"/>
      <c r="O175" s="343"/>
      <c r="P175" s="343"/>
      <c r="Q175" s="343"/>
      <c r="R175" s="343"/>
      <c r="S175" s="343"/>
      <c r="T175" s="343"/>
      <c r="U175" s="343"/>
      <c r="V175" s="343"/>
      <c r="W175" s="343"/>
      <c r="X175" s="343"/>
      <c r="Y175" s="396"/>
      <c r="Z175" s="396"/>
      <c r="AA175" s="396"/>
      <c r="AB175" s="396"/>
      <c r="AC175" s="396"/>
      <c r="AD175" s="396"/>
      <c r="AE175" s="396"/>
      <c r="AF175" s="396"/>
      <c r="AG175" s="396"/>
      <c r="AH175" s="396"/>
      <c r="AI175" s="396"/>
      <c r="AJ175" s="396"/>
      <c r="AK175" s="396"/>
      <c r="AL175" s="396"/>
      <c r="AM175" s="396"/>
      <c r="AN175" s="396"/>
      <c r="AO175" s="396"/>
      <c r="AP175" s="397"/>
      <c r="AQ175" s="399"/>
      <c r="AR175" s="399"/>
    </row>
    <row r="176" spans="1:44" s="5" customFormat="1" ht="30" customHeight="1" x14ac:dyDescent="0.25">
      <c r="A176" s="274"/>
      <c r="B176" s="276"/>
      <c r="C176" s="276"/>
      <c r="D176" s="276"/>
      <c r="E176" s="277"/>
      <c r="F176" s="278"/>
      <c r="G176" s="278"/>
      <c r="H176" s="78"/>
      <c r="I176" s="78"/>
      <c r="J176" s="78"/>
      <c r="K176" s="279"/>
      <c r="L176" s="279"/>
      <c r="M176" s="279"/>
      <c r="O176" s="343"/>
      <c r="P176" s="343"/>
      <c r="Q176" s="343"/>
      <c r="R176" s="343"/>
      <c r="S176" s="343"/>
      <c r="T176" s="343"/>
      <c r="U176" s="343"/>
      <c r="V176" s="343"/>
      <c r="W176" s="343"/>
      <c r="X176" s="343"/>
      <c r="Y176" s="396"/>
      <c r="Z176" s="396"/>
      <c r="AA176" s="396"/>
      <c r="AB176" s="396"/>
      <c r="AC176" s="396"/>
      <c r="AD176" s="396"/>
      <c r="AE176" s="396"/>
      <c r="AF176" s="396"/>
      <c r="AG176" s="396"/>
      <c r="AH176" s="396"/>
      <c r="AI176" s="396"/>
      <c r="AJ176" s="396"/>
      <c r="AK176" s="396"/>
      <c r="AL176" s="396"/>
      <c r="AM176" s="396"/>
      <c r="AN176" s="396"/>
      <c r="AO176" s="396"/>
      <c r="AP176" s="397"/>
      <c r="AQ176" s="399"/>
      <c r="AR176" s="399"/>
    </row>
    <row r="177" spans="1:44" s="5" customFormat="1" ht="20.100000000000001" customHeight="1" x14ac:dyDescent="0.25">
      <c r="A177" s="275"/>
      <c r="B177" s="275"/>
      <c r="C177" s="276"/>
      <c r="D177" s="275"/>
      <c r="E177" s="277"/>
      <c r="F177" s="278"/>
      <c r="G177" s="278"/>
      <c r="H177" s="278"/>
      <c r="I177" s="278"/>
      <c r="J177" s="278"/>
      <c r="K177" s="278"/>
      <c r="L177" s="278"/>
      <c r="M177" s="278"/>
      <c r="O177" s="343"/>
      <c r="P177" s="343"/>
      <c r="Q177" s="343"/>
      <c r="R177" s="343"/>
      <c r="S177" s="343"/>
      <c r="T177" s="343"/>
      <c r="U177" s="343"/>
      <c r="V177" s="343"/>
      <c r="W177" s="343"/>
      <c r="X177" s="343"/>
      <c r="Y177" s="396"/>
      <c r="Z177" s="396"/>
      <c r="AA177" s="396"/>
      <c r="AB177" s="396"/>
      <c r="AC177" s="396"/>
      <c r="AD177" s="396"/>
      <c r="AE177" s="396"/>
      <c r="AF177" s="396"/>
      <c r="AG177" s="396"/>
      <c r="AH177" s="396"/>
      <c r="AI177" s="396"/>
      <c r="AJ177" s="396"/>
      <c r="AK177" s="396"/>
      <c r="AL177" s="396"/>
      <c r="AM177" s="396"/>
      <c r="AN177" s="396"/>
      <c r="AO177" s="396"/>
      <c r="AP177" s="397"/>
      <c r="AQ177" s="399"/>
      <c r="AR177" s="399"/>
    </row>
    <row r="178" spans="1:44" s="5" customFormat="1" ht="20.100000000000001" customHeight="1" x14ac:dyDescent="0.25">
      <c r="A178" s="275"/>
      <c r="B178" s="275"/>
      <c r="C178" s="276"/>
      <c r="D178" s="275"/>
      <c r="E178" s="277"/>
      <c r="F178" s="278"/>
      <c r="G178" s="278"/>
      <c r="H178" s="278"/>
      <c r="I178" s="278"/>
      <c r="J178" s="278"/>
      <c r="K178" s="278"/>
      <c r="L178" s="278"/>
      <c r="M178" s="278"/>
      <c r="O178" s="343"/>
      <c r="P178" s="343"/>
      <c r="Q178" s="343"/>
      <c r="R178" s="343"/>
      <c r="S178" s="343"/>
      <c r="T178" s="343"/>
      <c r="U178" s="343"/>
      <c r="V178" s="343"/>
      <c r="W178" s="343"/>
      <c r="X178" s="343"/>
      <c r="Y178" s="396"/>
      <c r="Z178" s="396"/>
      <c r="AA178" s="396"/>
      <c r="AB178" s="396"/>
      <c r="AC178" s="396"/>
      <c r="AD178" s="396"/>
      <c r="AE178" s="396"/>
      <c r="AF178" s="396"/>
      <c r="AG178" s="396"/>
      <c r="AH178" s="396"/>
      <c r="AI178" s="396"/>
      <c r="AJ178" s="396"/>
      <c r="AK178" s="396"/>
      <c r="AL178" s="396"/>
      <c r="AM178" s="396"/>
      <c r="AN178" s="396"/>
      <c r="AO178" s="396"/>
      <c r="AP178" s="397"/>
      <c r="AQ178" s="399"/>
      <c r="AR178" s="399"/>
    </row>
    <row r="179" spans="1:44" s="5" customFormat="1" ht="20.100000000000001" customHeight="1" x14ac:dyDescent="0.25">
      <c r="A179" s="275"/>
      <c r="B179" s="275"/>
      <c r="C179" s="276"/>
      <c r="D179" s="275"/>
      <c r="E179" s="277"/>
      <c r="F179" s="278"/>
      <c r="G179" s="278"/>
      <c r="H179" s="278"/>
      <c r="I179" s="278"/>
      <c r="J179" s="278"/>
      <c r="K179" s="278"/>
      <c r="L179" s="278"/>
      <c r="M179" s="278"/>
      <c r="O179" s="343"/>
      <c r="P179" s="343"/>
      <c r="Q179" s="343"/>
      <c r="R179" s="343"/>
      <c r="S179" s="343"/>
      <c r="T179" s="343"/>
      <c r="U179" s="343"/>
      <c r="V179" s="343"/>
      <c r="W179" s="343"/>
      <c r="X179" s="343"/>
      <c r="Y179" s="396"/>
      <c r="Z179" s="396"/>
      <c r="AA179" s="396"/>
      <c r="AB179" s="396"/>
      <c r="AC179" s="396"/>
      <c r="AD179" s="396"/>
      <c r="AE179" s="396"/>
      <c r="AF179" s="396"/>
      <c r="AG179" s="396"/>
      <c r="AH179" s="396"/>
      <c r="AI179" s="396"/>
      <c r="AJ179" s="396"/>
      <c r="AK179" s="396"/>
      <c r="AL179" s="396"/>
      <c r="AM179" s="396"/>
      <c r="AN179" s="396"/>
      <c r="AO179" s="396"/>
      <c r="AP179" s="397"/>
      <c r="AQ179" s="399"/>
      <c r="AR179" s="399"/>
    </row>
    <row r="180" spans="1:44" s="5" customFormat="1" ht="30" customHeight="1" x14ac:dyDescent="0.25">
      <c r="A180" s="274"/>
      <c r="B180" s="276"/>
      <c r="C180" s="276"/>
      <c r="D180" s="276"/>
      <c r="E180" s="277"/>
      <c r="F180" s="278"/>
      <c r="G180" s="278"/>
      <c r="H180" s="78"/>
      <c r="I180" s="78"/>
      <c r="J180" s="78"/>
      <c r="K180" s="279"/>
      <c r="L180" s="279"/>
      <c r="M180" s="279"/>
      <c r="O180" s="343"/>
      <c r="P180" s="343"/>
      <c r="Q180" s="343"/>
      <c r="R180" s="343"/>
      <c r="S180" s="343"/>
      <c r="T180" s="343"/>
      <c r="U180" s="343"/>
      <c r="V180" s="343"/>
      <c r="W180" s="343"/>
      <c r="X180" s="343"/>
      <c r="Y180" s="396"/>
      <c r="Z180" s="396"/>
      <c r="AA180" s="396"/>
      <c r="AB180" s="396"/>
      <c r="AC180" s="396"/>
      <c r="AD180" s="396"/>
      <c r="AE180" s="396"/>
      <c r="AF180" s="396"/>
      <c r="AG180" s="396"/>
      <c r="AH180" s="396"/>
      <c r="AI180" s="396"/>
      <c r="AJ180" s="396"/>
      <c r="AK180" s="396"/>
      <c r="AL180" s="396"/>
      <c r="AM180" s="396"/>
      <c r="AN180" s="396"/>
      <c r="AO180" s="396"/>
      <c r="AP180" s="397"/>
      <c r="AQ180" s="399"/>
      <c r="AR180" s="399"/>
    </row>
    <row r="181" spans="1:44" s="5" customFormat="1" ht="20.100000000000001" customHeight="1" x14ac:dyDescent="0.25">
      <c r="A181" s="274"/>
      <c r="B181" s="276"/>
      <c r="C181" s="276"/>
      <c r="D181" s="276"/>
      <c r="E181" s="277"/>
      <c r="F181" s="278"/>
      <c r="G181" s="278"/>
      <c r="H181" s="280"/>
      <c r="I181" s="278"/>
      <c r="J181" s="278"/>
      <c r="K181" s="278"/>
      <c r="L181" s="278"/>
      <c r="M181" s="278"/>
      <c r="O181" s="343"/>
      <c r="P181" s="343"/>
      <c r="Q181" s="343"/>
      <c r="R181" s="343"/>
      <c r="S181" s="343"/>
      <c r="T181" s="343"/>
      <c r="U181" s="343"/>
      <c r="V181" s="343"/>
      <c r="W181" s="343"/>
      <c r="X181" s="343"/>
      <c r="Y181" s="396"/>
      <c r="Z181" s="396"/>
      <c r="AA181" s="396"/>
      <c r="AB181" s="396"/>
      <c r="AC181" s="396"/>
      <c r="AD181" s="396"/>
      <c r="AE181" s="396"/>
      <c r="AF181" s="396"/>
      <c r="AG181" s="396"/>
      <c r="AH181" s="396"/>
      <c r="AI181" s="396"/>
      <c r="AJ181" s="396"/>
      <c r="AK181" s="396"/>
      <c r="AL181" s="396"/>
      <c r="AM181" s="396"/>
      <c r="AN181" s="396"/>
      <c r="AO181" s="396"/>
      <c r="AP181" s="397"/>
      <c r="AQ181" s="399"/>
      <c r="AR181" s="399"/>
    </row>
    <row r="182" spans="1:44" s="5" customFormat="1" ht="20.100000000000001" customHeight="1" x14ac:dyDescent="0.25">
      <c r="A182" s="274"/>
      <c r="B182" s="276"/>
      <c r="C182" s="276"/>
      <c r="D182" s="276"/>
      <c r="E182" s="277"/>
      <c r="F182" s="278"/>
      <c r="G182" s="278"/>
      <c r="H182" s="278"/>
      <c r="I182" s="278"/>
      <c r="J182" s="278"/>
      <c r="K182" s="278"/>
      <c r="L182" s="278"/>
      <c r="M182" s="278"/>
      <c r="O182" s="343"/>
      <c r="P182" s="343"/>
      <c r="Q182" s="343"/>
      <c r="R182" s="343"/>
      <c r="S182" s="343"/>
      <c r="T182" s="343"/>
      <c r="U182" s="343"/>
      <c r="V182" s="343"/>
      <c r="W182" s="343"/>
      <c r="X182" s="343"/>
      <c r="Y182" s="396"/>
      <c r="Z182" s="396"/>
      <c r="AA182" s="396"/>
      <c r="AB182" s="396"/>
      <c r="AC182" s="396"/>
      <c r="AD182" s="396"/>
      <c r="AE182" s="396"/>
      <c r="AF182" s="396"/>
      <c r="AG182" s="396"/>
      <c r="AH182" s="396"/>
      <c r="AI182" s="396"/>
      <c r="AJ182" s="396"/>
      <c r="AK182" s="396"/>
      <c r="AL182" s="396"/>
      <c r="AM182" s="396"/>
      <c r="AN182" s="396"/>
      <c r="AO182" s="396"/>
      <c r="AP182" s="397"/>
      <c r="AQ182" s="399"/>
      <c r="AR182" s="399"/>
    </row>
    <row r="183" spans="1:44" s="5" customFormat="1" ht="20.100000000000001" customHeight="1" x14ac:dyDescent="0.25">
      <c r="A183" s="274"/>
      <c r="B183" s="276"/>
      <c r="C183" s="276"/>
      <c r="D183" s="276"/>
      <c r="E183" s="277"/>
      <c r="F183" s="278"/>
      <c r="G183" s="278"/>
      <c r="H183" s="278"/>
      <c r="I183" s="278"/>
      <c r="J183" s="278"/>
      <c r="K183" s="278"/>
      <c r="L183" s="278"/>
      <c r="M183" s="278"/>
      <c r="O183" s="343"/>
      <c r="P183" s="343"/>
      <c r="Q183" s="343"/>
      <c r="R183" s="343"/>
      <c r="S183" s="343"/>
      <c r="T183" s="343"/>
      <c r="U183" s="343"/>
      <c r="V183" s="343"/>
      <c r="W183" s="343"/>
      <c r="X183" s="343"/>
      <c r="Y183" s="396"/>
      <c r="Z183" s="396"/>
      <c r="AA183" s="396"/>
      <c r="AB183" s="396"/>
      <c r="AC183" s="396"/>
      <c r="AD183" s="396"/>
      <c r="AE183" s="396"/>
      <c r="AF183" s="396"/>
      <c r="AG183" s="396"/>
      <c r="AH183" s="396"/>
      <c r="AI183" s="396"/>
      <c r="AJ183" s="396"/>
      <c r="AK183" s="396"/>
      <c r="AL183" s="396"/>
      <c r="AM183" s="396"/>
      <c r="AN183" s="396"/>
      <c r="AO183" s="396"/>
      <c r="AP183" s="397"/>
      <c r="AQ183" s="399"/>
      <c r="AR183" s="399"/>
    </row>
    <row r="184" spans="1:44" s="5" customFormat="1" ht="30" customHeight="1" x14ac:dyDescent="0.25">
      <c r="A184" s="274"/>
      <c r="B184" s="276"/>
      <c r="C184" s="276"/>
      <c r="D184" s="276"/>
      <c r="E184" s="277"/>
      <c r="F184" s="278"/>
      <c r="G184" s="278"/>
      <c r="H184" s="78"/>
      <c r="I184" s="78"/>
      <c r="J184" s="78"/>
      <c r="K184" s="279"/>
      <c r="L184" s="279"/>
      <c r="M184" s="279"/>
      <c r="O184" s="343"/>
      <c r="P184" s="343"/>
      <c r="Q184" s="343"/>
      <c r="R184" s="343"/>
      <c r="S184" s="343"/>
      <c r="T184" s="343"/>
      <c r="U184" s="343"/>
      <c r="V184" s="343"/>
      <c r="W184" s="343"/>
      <c r="X184" s="343"/>
      <c r="Y184" s="396"/>
      <c r="Z184" s="396"/>
      <c r="AA184" s="396"/>
      <c r="AB184" s="396"/>
      <c r="AC184" s="396"/>
      <c r="AD184" s="396"/>
      <c r="AE184" s="396"/>
      <c r="AF184" s="396"/>
      <c r="AG184" s="396"/>
      <c r="AH184" s="396"/>
      <c r="AI184" s="396"/>
      <c r="AJ184" s="396"/>
      <c r="AK184" s="396"/>
      <c r="AL184" s="396"/>
      <c r="AM184" s="396"/>
      <c r="AN184" s="396"/>
      <c r="AO184" s="396"/>
      <c r="AP184" s="397"/>
      <c r="AQ184" s="399"/>
      <c r="AR184" s="399"/>
    </row>
    <row r="185" spans="1:44" s="5" customFormat="1" ht="20.100000000000001" customHeight="1" x14ac:dyDescent="0.25">
      <c r="A185" s="275"/>
      <c r="B185" s="275"/>
      <c r="C185" s="276"/>
      <c r="D185" s="275"/>
      <c r="E185" s="277"/>
      <c r="F185" s="278"/>
      <c r="G185" s="278"/>
      <c r="H185" s="280"/>
      <c r="I185" s="278"/>
      <c r="J185" s="278"/>
      <c r="K185" s="278"/>
      <c r="L185" s="278"/>
      <c r="M185" s="278"/>
      <c r="O185" s="343"/>
      <c r="P185" s="343"/>
      <c r="Q185" s="343"/>
      <c r="R185" s="343"/>
      <c r="S185" s="343"/>
      <c r="T185" s="343"/>
      <c r="U185" s="343"/>
      <c r="V185" s="343"/>
      <c r="W185" s="343"/>
      <c r="X185" s="343"/>
      <c r="Y185" s="396"/>
      <c r="Z185" s="396"/>
      <c r="AA185" s="396"/>
      <c r="AB185" s="396"/>
      <c r="AC185" s="396"/>
      <c r="AD185" s="396"/>
      <c r="AE185" s="396"/>
      <c r="AF185" s="396"/>
      <c r="AG185" s="396"/>
      <c r="AH185" s="396"/>
      <c r="AI185" s="396"/>
      <c r="AJ185" s="396"/>
      <c r="AK185" s="396"/>
      <c r="AL185" s="396"/>
      <c r="AM185" s="396"/>
      <c r="AN185" s="396"/>
      <c r="AO185" s="396"/>
      <c r="AP185" s="397"/>
      <c r="AQ185" s="399"/>
      <c r="AR185" s="399"/>
    </row>
    <row r="186" spans="1:44" s="5" customFormat="1" ht="20.100000000000001" customHeight="1" x14ac:dyDescent="0.25">
      <c r="A186" s="275"/>
      <c r="B186" s="275"/>
      <c r="C186" s="276"/>
      <c r="D186" s="275"/>
      <c r="E186" s="277"/>
      <c r="F186" s="278"/>
      <c r="G186" s="278"/>
      <c r="H186" s="278"/>
      <c r="I186" s="278"/>
      <c r="J186" s="278"/>
      <c r="K186" s="278"/>
      <c r="L186" s="278"/>
      <c r="M186" s="278"/>
      <c r="O186" s="343"/>
      <c r="P186" s="343"/>
      <c r="Q186" s="343"/>
      <c r="R186" s="343"/>
      <c r="S186" s="343"/>
      <c r="T186" s="343"/>
      <c r="U186" s="343"/>
      <c r="V186" s="343"/>
      <c r="W186" s="343"/>
      <c r="X186" s="343"/>
      <c r="Y186" s="396"/>
      <c r="Z186" s="396"/>
      <c r="AA186" s="396"/>
      <c r="AB186" s="396"/>
      <c r="AC186" s="396"/>
      <c r="AD186" s="396"/>
      <c r="AE186" s="396"/>
      <c r="AF186" s="396"/>
      <c r="AG186" s="396"/>
      <c r="AH186" s="396"/>
      <c r="AI186" s="396"/>
      <c r="AJ186" s="396"/>
      <c r="AK186" s="396"/>
      <c r="AL186" s="396"/>
      <c r="AM186" s="396"/>
      <c r="AN186" s="396"/>
      <c r="AO186" s="396"/>
      <c r="AP186" s="397"/>
      <c r="AQ186" s="399"/>
      <c r="AR186" s="399"/>
    </row>
    <row r="187" spans="1:44" s="5" customFormat="1" ht="20.100000000000001" customHeight="1" x14ac:dyDescent="0.25">
      <c r="A187" s="275"/>
      <c r="B187" s="275"/>
      <c r="C187" s="276"/>
      <c r="D187" s="275"/>
      <c r="E187" s="277"/>
      <c r="F187" s="278"/>
      <c r="G187" s="278"/>
      <c r="H187" s="278"/>
      <c r="I187" s="278"/>
      <c r="J187" s="278"/>
      <c r="K187" s="278"/>
      <c r="L187" s="278"/>
      <c r="M187" s="278"/>
      <c r="O187" s="343"/>
      <c r="P187" s="343"/>
      <c r="Q187" s="343"/>
      <c r="R187" s="343"/>
      <c r="S187" s="343"/>
      <c r="T187" s="343"/>
      <c r="U187" s="343"/>
      <c r="V187" s="343"/>
      <c r="W187" s="343"/>
      <c r="X187" s="343"/>
      <c r="Y187" s="396"/>
      <c r="Z187" s="396"/>
      <c r="AA187" s="396"/>
      <c r="AB187" s="396"/>
      <c r="AC187" s="396"/>
      <c r="AD187" s="396"/>
      <c r="AE187" s="396"/>
      <c r="AF187" s="396"/>
      <c r="AG187" s="396"/>
      <c r="AH187" s="396"/>
      <c r="AI187" s="396"/>
      <c r="AJ187" s="396"/>
      <c r="AK187" s="396"/>
      <c r="AL187" s="396"/>
      <c r="AM187" s="396"/>
      <c r="AN187" s="396"/>
      <c r="AO187" s="396"/>
      <c r="AP187" s="397"/>
      <c r="AQ187" s="399"/>
      <c r="AR187" s="399"/>
    </row>
    <row r="189" spans="1:44" x14ac:dyDescent="0.25">
      <c r="A189" s="3" t="s">
        <v>330</v>
      </c>
      <c r="B189" s="519" t="s">
        <v>331</v>
      </c>
      <c r="C189" s="520"/>
      <c r="D189" s="520"/>
      <c r="E189" s="520"/>
    </row>
    <row r="190" spans="1:44" x14ac:dyDescent="0.25">
      <c r="B190" s="471"/>
      <c r="C190" s="471"/>
      <c r="D190" s="471"/>
      <c r="E190" s="471"/>
    </row>
  </sheetData>
  <autoFilter ref="A1:X187">
    <filterColumn colId="9" showButton="0"/>
    <filterColumn colId="10" showButton="0"/>
    <filterColumn colId="11" showButton="0"/>
  </autoFilter>
  <mergeCells count="151">
    <mergeCell ref="D148:G149"/>
    <mergeCell ref="B189:E190"/>
    <mergeCell ref="A118:A121"/>
    <mergeCell ref="B118:B121"/>
    <mergeCell ref="C118:C121"/>
    <mergeCell ref="D118:D121"/>
    <mergeCell ref="A144:A147"/>
    <mergeCell ref="B144:B147"/>
    <mergeCell ref="C144:C147"/>
    <mergeCell ref="D144:D147"/>
    <mergeCell ref="A134:A138"/>
    <mergeCell ref="B134:B138"/>
    <mergeCell ref="C134:C138"/>
    <mergeCell ref="D134:D138"/>
    <mergeCell ref="A139:A143"/>
    <mergeCell ref="B139:B143"/>
    <mergeCell ref="C139:C143"/>
    <mergeCell ref="D139:D143"/>
    <mergeCell ref="A102:A105"/>
    <mergeCell ref="B102:B105"/>
    <mergeCell ref="C102:C105"/>
    <mergeCell ref="D102:D105"/>
    <mergeCell ref="A126:A129"/>
    <mergeCell ref="B126:B129"/>
    <mergeCell ref="C126:C129"/>
    <mergeCell ref="D126:D129"/>
    <mergeCell ref="A130:A133"/>
    <mergeCell ref="B130:B133"/>
    <mergeCell ref="C130:C133"/>
    <mergeCell ref="D130:D133"/>
    <mergeCell ref="A110:A113"/>
    <mergeCell ref="B110:B113"/>
    <mergeCell ref="C110:C113"/>
    <mergeCell ref="D110:D113"/>
    <mergeCell ref="A114:A117"/>
    <mergeCell ref="B114:B117"/>
    <mergeCell ref="C114:C117"/>
    <mergeCell ref="D114:D117"/>
    <mergeCell ref="A94:A97"/>
    <mergeCell ref="B94:B97"/>
    <mergeCell ref="C94:C97"/>
    <mergeCell ref="D94:D97"/>
    <mergeCell ref="A98:A101"/>
    <mergeCell ref="B98:B101"/>
    <mergeCell ref="C98:C101"/>
    <mergeCell ref="D98:D101"/>
    <mergeCell ref="A86:A89"/>
    <mergeCell ref="B86:B89"/>
    <mergeCell ref="C86:C89"/>
    <mergeCell ref="D86:D89"/>
    <mergeCell ref="A90:A93"/>
    <mergeCell ref="B90:B93"/>
    <mergeCell ref="C90:C93"/>
    <mergeCell ref="D90:D93"/>
    <mergeCell ref="A82:A85"/>
    <mergeCell ref="B82:B85"/>
    <mergeCell ref="C82:C85"/>
    <mergeCell ref="D82:D85"/>
    <mergeCell ref="A70:A73"/>
    <mergeCell ref="B70:B73"/>
    <mergeCell ref="C70:C73"/>
    <mergeCell ref="D70:D73"/>
    <mergeCell ref="A74:A77"/>
    <mergeCell ref="B74:B77"/>
    <mergeCell ref="C74:C77"/>
    <mergeCell ref="D74:D77"/>
    <mergeCell ref="A54:A57"/>
    <mergeCell ref="B54:B57"/>
    <mergeCell ref="C54:C57"/>
    <mergeCell ref="D54:D57"/>
    <mergeCell ref="A58:A61"/>
    <mergeCell ref="B58:B61"/>
    <mergeCell ref="C58:C61"/>
    <mergeCell ref="D58:D61"/>
    <mergeCell ref="A78:A81"/>
    <mergeCell ref="B78:B81"/>
    <mergeCell ref="C78:C81"/>
    <mergeCell ref="D78:D81"/>
    <mergeCell ref="A46:A49"/>
    <mergeCell ref="B46:B49"/>
    <mergeCell ref="C46:C49"/>
    <mergeCell ref="D46:D49"/>
    <mergeCell ref="A50:A53"/>
    <mergeCell ref="B50:B53"/>
    <mergeCell ref="C50:C53"/>
    <mergeCell ref="D50:D53"/>
    <mergeCell ref="A122:A125"/>
    <mergeCell ref="B122:B125"/>
    <mergeCell ref="C122:C125"/>
    <mergeCell ref="D122:D125"/>
    <mergeCell ref="A106:A109"/>
    <mergeCell ref="B106:B109"/>
    <mergeCell ref="C106:C109"/>
    <mergeCell ref="D106:D109"/>
    <mergeCell ref="A62:A65"/>
    <mergeCell ref="B62:B65"/>
    <mergeCell ref="C62:C65"/>
    <mergeCell ref="D62:D65"/>
    <mergeCell ref="A66:A69"/>
    <mergeCell ref="B66:B69"/>
    <mergeCell ref="C66:C69"/>
    <mergeCell ref="D66:D69"/>
    <mergeCell ref="A38:A41"/>
    <mergeCell ref="B38:B41"/>
    <mergeCell ref="C38:C41"/>
    <mergeCell ref="D38:D41"/>
    <mergeCell ref="A42:A45"/>
    <mergeCell ref="B42:B45"/>
    <mergeCell ref="C42:C45"/>
    <mergeCell ref="D42:D45"/>
    <mergeCell ref="A30:A33"/>
    <mergeCell ref="B30:B33"/>
    <mergeCell ref="C30:C33"/>
    <mergeCell ref="D30:D33"/>
    <mergeCell ref="A34:A37"/>
    <mergeCell ref="B34:B37"/>
    <mergeCell ref="C34:C37"/>
    <mergeCell ref="D34:D37"/>
    <mergeCell ref="A22:A25"/>
    <mergeCell ref="B22:B25"/>
    <mergeCell ref="C22:C25"/>
    <mergeCell ref="D22:D25"/>
    <mergeCell ref="A26:A29"/>
    <mergeCell ref="B26:B29"/>
    <mergeCell ref="C26:C29"/>
    <mergeCell ref="D26:D29"/>
    <mergeCell ref="A13:A16"/>
    <mergeCell ref="B13:B16"/>
    <mergeCell ref="C13:C16"/>
    <mergeCell ref="D13:D16"/>
    <mergeCell ref="A18:A21"/>
    <mergeCell ref="B18:B21"/>
    <mergeCell ref="C18:C21"/>
    <mergeCell ref="D18:D21"/>
    <mergeCell ref="K6:M8"/>
    <mergeCell ref="N6:N8"/>
    <mergeCell ref="O6:R6"/>
    <mergeCell ref="T6:W6"/>
    <mergeCell ref="F7:F9"/>
    <mergeCell ref="G7:G9"/>
    <mergeCell ref="H7:J8"/>
    <mergeCell ref="J1:M1"/>
    <mergeCell ref="A2:M2"/>
    <mergeCell ref="A3:M3"/>
    <mergeCell ref="C4:M4"/>
    <mergeCell ref="A6:A9"/>
    <mergeCell ref="B6:B9"/>
    <mergeCell ref="C6:C9"/>
    <mergeCell ref="D6:D9"/>
    <mergeCell ref="E6:E9"/>
    <mergeCell ref="F6:J6"/>
  </mergeCells>
  <pageMargins left="0.25" right="0.25" top="0.75" bottom="0.75" header="0.3" footer="0.3"/>
  <pageSetup paperSize="9" scale="50" fitToHeight="0" orientation="landscape" r:id="rId1"/>
  <headerFooter differentFirst="1">
    <oddHeader>&amp;C&amp;"Arial Cyr,обычный"&amp;10&amp;P</oddHeader>
  </headerFooter>
  <rowBreaks count="4" manualBreakCount="4">
    <brk id="29" max="13" man="1"/>
    <brk id="73" max="13" man="1"/>
    <brk id="139" max="13" man="1"/>
    <brk id="169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199"/>
  <sheetViews>
    <sheetView zoomScale="70" zoomScaleNormal="70" workbookViewId="0">
      <pane ySplit="8" topLeftCell="A9" activePane="bottomLeft" state="frozen"/>
      <selection pane="bottomLeft" activeCell="I138" sqref="I138"/>
    </sheetView>
  </sheetViews>
  <sheetFormatPr defaultRowHeight="15.75" x14ac:dyDescent="0.25"/>
  <cols>
    <col min="1" max="1" width="9.5703125" style="182" customWidth="1"/>
    <col min="2" max="2" width="13" style="182" customWidth="1"/>
    <col min="3" max="3" width="11.28515625" style="182" customWidth="1"/>
    <col min="4" max="4" width="12.28515625" style="182" customWidth="1"/>
    <col min="5" max="5" width="59.28515625" style="183" customWidth="1"/>
    <col min="6" max="6" width="30.7109375" style="184" customWidth="1"/>
    <col min="7" max="7" width="20.7109375" style="182" customWidth="1"/>
    <col min="8" max="8" width="27.28515625" style="182" customWidth="1"/>
    <col min="9" max="9" width="20.7109375" style="182" customWidth="1"/>
    <col min="10" max="10" width="25.140625" style="182" customWidth="1"/>
    <col min="11" max="11" width="21.5703125" style="182" customWidth="1"/>
    <col min="12" max="13" width="15.7109375" style="182" customWidth="1"/>
    <col min="14" max="16384" width="9.140625" style="187"/>
  </cols>
  <sheetData>
    <row r="1" spans="1:13" ht="20.25" customHeight="1" x14ac:dyDescent="0.25">
      <c r="I1" s="185"/>
      <c r="J1" s="186"/>
      <c r="K1" s="521" t="s">
        <v>321</v>
      </c>
      <c r="L1" s="521"/>
      <c r="M1" s="521"/>
    </row>
    <row r="2" spans="1:13" ht="23.25" customHeight="1" x14ac:dyDescent="0.25">
      <c r="I2" s="186"/>
      <c r="J2" s="186"/>
      <c r="K2" s="521"/>
      <c r="L2" s="521"/>
      <c r="M2" s="521"/>
    </row>
    <row r="3" spans="1:13" ht="15" customHeight="1" x14ac:dyDescent="0.25">
      <c r="I3" s="186"/>
      <c r="J3" s="186"/>
      <c r="K3" s="521"/>
      <c r="L3" s="521"/>
      <c r="M3" s="521"/>
    </row>
    <row r="4" spans="1:13" ht="20.25" customHeight="1" x14ac:dyDescent="0.25">
      <c r="I4" s="186"/>
      <c r="J4" s="186"/>
      <c r="K4" s="521"/>
      <c r="L4" s="521"/>
      <c r="M4" s="521"/>
    </row>
    <row r="5" spans="1:13" x14ac:dyDescent="0.25">
      <c r="A5" s="522" t="s">
        <v>276</v>
      </c>
      <c r="B5" s="523"/>
      <c r="C5" s="523"/>
      <c r="D5" s="523"/>
      <c r="E5" s="523"/>
      <c r="F5" s="523"/>
      <c r="G5" s="523"/>
      <c r="H5" s="523"/>
      <c r="I5" s="523"/>
      <c r="J5" s="523"/>
      <c r="K5" s="523"/>
      <c r="L5" s="523"/>
      <c r="M5" s="523"/>
    </row>
    <row r="6" spans="1:13" ht="46.5" customHeight="1" x14ac:dyDescent="0.25">
      <c r="A6" s="524" t="s">
        <v>440</v>
      </c>
      <c r="B6" s="524"/>
      <c r="C6" s="524"/>
      <c r="D6" s="524"/>
      <c r="E6" s="524"/>
      <c r="F6" s="524"/>
      <c r="G6" s="524"/>
      <c r="H6" s="524"/>
      <c r="I6" s="524"/>
      <c r="J6" s="524"/>
      <c r="K6" s="524"/>
      <c r="L6" s="524"/>
      <c r="M6" s="524"/>
    </row>
    <row r="7" spans="1:13" ht="48" customHeight="1" x14ac:dyDescent="0.25">
      <c r="A7" s="525" t="s">
        <v>277</v>
      </c>
      <c r="B7" s="525" t="s">
        <v>278</v>
      </c>
      <c r="C7" s="527" t="s">
        <v>279</v>
      </c>
      <c r="D7" s="529" t="s">
        <v>280</v>
      </c>
      <c r="E7" s="531" t="s">
        <v>281</v>
      </c>
      <c r="F7" s="533" t="s">
        <v>282</v>
      </c>
      <c r="G7" s="534"/>
      <c r="H7" s="534"/>
      <c r="I7" s="534"/>
      <c r="J7" s="535"/>
      <c r="K7" s="536" t="s">
        <v>283</v>
      </c>
      <c r="L7" s="537"/>
      <c r="M7" s="538"/>
    </row>
    <row r="8" spans="1:13" ht="80.25" customHeight="1" x14ac:dyDescent="0.25">
      <c r="A8" s="526"/>
      <c r="B8" s="526"/>
      <c r="C8" s="528"/>
      <c r="D8" s="530"/>
      <c r="E8" s="532"/>
      <c r="F8" s="188" t="s">
        <v>284</v>
      </c>
      <c r="G8" s="188" t="s">
        <v>14</v>
      </c>
      <c r="H8" s="188" t="s">
        <v>16</v>
      </c>
      <c r="I8" s="188" t="s">
        <v>17</v>
      </c>
      <c r="J8" s="188" t="s">
        <v>18</v>
      </c>
      <c r="K8" s="188" t="s">
        <v>16</v>
      </c>
      <c r="L8" s="188" t="s">
        <v>17</v>
      </c>
      <c r="M8" s="188" t="s">
        <v>18</v>
      </c>
    </row>
    <row r="9" spans="1:13" x14ac:dyDescent="0.25">
      <c r="A9" s="189">
        <v>1</v>
      </c>
      <c r="B9" s="189">
        <v>2</v>
      </c>
      <c r="C9" s="189">
        <v>3</v>
      </c>
      <c r="D9" s="189">
        <v>4</v>
      </c>
      <c r="E9" s="190">
        <v>5</v>
      </c>
      <c r="F9" s="188">
        <v>6</v>
      </c>
      <c r="G9" s="189">
        <v>7</v>
      </c>
      <c r="H9" s="189">
        <v>8</v>
      </c>
      <c r="I9" s="189">
        <v>9</v>
      </c>
      <c r="J9" s="189">
        <v>10</v>
      </c>
      <c r="K9" s="189">
        <v>11</v>
      </c>
      <c r="L9" s="189">
        <v>12</v>
      </c>
      <c r="M9" s="189">
        <v>13</v>
      </c>
    </row>
    <row r="10" spans="1:13" ht="39.950000000000003" customHeight="1" x14ac:dyDescent="0.25">
      <c r="A10" s="352" t="s">
        <v>285</v>
      </c>
      <c r="B10" s="352" t="s">
        <v>285</v>
      </c>
      <c r="C10" s="159" t="s">
        <v>285</v>
      </c>
      <c r="D10" s="159" t="s">
        <v>285</v>
      </c>
      <c r="E10" s="299" t="s">
        <v>20</v>
      </c>
      <c r="F10" s="263" t="s">
        <v>285</v>
      </c>
      <c r="G10" s="263" t="s">
        <v>285</v>
      </c>
      <c r="H10" s="300" t="s">
        <v>285</v>
      </c>
      <c r="I10" s="301" t="s">
        <v>285</v>
      </c>
      <c r="J10" s="301" t="s">
        <v>285</v>
      </c>
      <c r="K10" s="302">
        <f>K11</f>
        <v>76177.119999999981</v>
      </c>
      <c r="L10" s="372">
        <v>133987.4</v>
      </c>
      <c r="M10" s="302">
        <f>M11</f>
        <v>36630.480000000003</v>
      </c>
    </row>
    <row r="11" spans="1:13" ht="39.950000000000003" customHeight="1" x14ac:dyDescent="0.25">
      <c r="A11" s="547" t="s">
        <v>28</v>
      </c>
      <c r="B11" s="547" t="s">
        <v>215</v>
      </c>
      <c r="C11" s="547" t="s">
        <v>265</v>
      </c>
      <c r="D11" s="547" t="s">
        <v>19</v>
      </c>
      <c r="E11" s="548" t="s">
        <v>287</v>
      </c>
      <c r="F11" s="160" t="s">
        <v>260</v>
      </c>
      <c r="G11" s="161" t="s">
        <v>286</v>
      </c>
      <c r="H11" s="303">
        <f>H13+H17+H21+H25+H29+H33+H37+H42+H47+H52+H57+H62+H67+H72+H77+H82+H87+H92</f>
        <v>1112.1300000000001</v>
      </c>
      <c r="I11" s="303">
        <f>I13+I17+I21+I25+I29+I33+I9737+I42+I47+I52+I57+I62+I67+I72+I77+I82+I87+I92+I37</f>
        <v>3077.67</v>
      </c>
      <c r="J11" s="303">
        <f>J13+J17+J21+J25+J29+J33+J37+J42+J47+J52+J57+J62+J67+J72+J77+J82+J87+J92</f>
        <v>1028.21</v>
      </c>
      <c r="K11" s="539">
        <f>K13+K17+K21+K25+K29+K33+K37+K42+K47+K52+K57+K62+K67+K72+K77+K82+K87+K92</f>
        <v>76177.119999999981</v>
      </c>
      <c r="L11" s="539">
        <f>L13+L17+L21+L25+L29+L33+L37+L42+L47+L52+L57+L62+L67+L72+L77+L82+L87+L92</f>
        <v>133987.4</v>
      </c>
      <c r="M11" s="539">
        <f>M13+M17+M21+M25+M29+M33+M37+M42+M47+M52+M57+M62+M67+M72+M77+M82+M87+M92</f>
        <v>36630.480000000003</v>
      </c>
    </row>
    <row r="12" spans="1:13" s="191" customFormat="1" ht="39.950000000000003" customHeight="1" x14ac:dyDescent="0.25">
      <c r="A12" s="540"/>
      <c r="B12" s="540"/>
      <c r="C12" s="540"/>
      <c r="D12" s="540"/>
      <c r="E12" s="549"/>
      <c r="F12" s="160" t="s">
        <v>259</v>
      </c>
      <c r="G12" s="161" t="s">
        <v>258</v>
      </c>
      <c r="H12" s="192">
        <f>H14+H18+H22+H26+H30+H34+H38+H43+H48+H53+H58+H63+H68+H73+H78+H83+H88+H93</f>
        <v>58</v>
      </c>
      <c r="I12" s="373">
        <f>I14+I18+I22+I26+I30+I34+I9738+I43+I48+I53+I58+I63+I68+I73+I78+I83+I88+I93+I38</f>
        <v>179</v>
      </c>
      <c r="J12" s="192">
        <f>J14+J18+J22+J26+J30+J34+J38+J43+J48+J53+J58+J63+J68+J73+J78+J83+J88+J93</f>
        <v>71</v>
      </c>
      <c r="K12" s="540"/>
      <c r="L12" s="540"/>
      <c r="M12" s="540"/>
    </row>
    <row r="13" spans="1:13" s="191" customFormat="1" ht="39.950000000000003" customHeight="1" x14ac:dyDescent="0.25">
      <c r="A13" s="541" t="s">
        <v>28</v>
      </c>
      <c r="B13" s="541" t="s">
        <v>215</v>
      </c>
      <c r="C13" s="541" t="s">
        <v>265</v>
      </c>
      <c r="D13" s="542" t="s">
        <v>264</v>
      </c>
      <c r="E13" s="543" t="s">
        <v>288</v>
      </c>
      <c r="F13" s="304" t="s">
        <v>260</v>
      </c>
      <c r="G13" s="305" t="s">
        <v>286</v>
      </c>
      <c r="H13" s="306">
        <v>42.5</v>
      </c>
      <c r="I13" s="306">
        <v>0</v>
      </c>
      <c r="J13" s="306">
        <v>0</v>
      </c>
      <c r="K13" s="545">
        <v>4605.6000000000004</v>
      </c>
      <c r="L13" s="545">
        <v>0</v>
      </c>
      <c r="M13" s="545">
        <f>SUM(M15:M16)</f>
        <v>0</v>
      </c>
    </row>
    <row r="14" spans="1:13" s="193" customFormat="1" ht="30" customHeight="1" x14ac:dyDescent="0.25">
      <c r="A14" s="541"/>
      <c r="B14" s="541"/>
      <c r="C14" s="541"/>
      <c r="D14" s="542"/>
      <c r="E14" s="544"/>
      <c r="F14" s="304" t="s">
        <v>259</v>
      </c>
      <c r="G14" s="305" t="s">
        <v>258</v>
      </c>
      <c r="H14" s="307">
        <v>4</v>
      </c>
      <c r="I14" s="307">
        <v>0</v>
      </c>
      <c r="J14" s="307">
        <v>0</v>
      </c>
      <c r="K14" s="546"/>
      <c r="L14" s="546"/>
      <c r="M14" s="546"/>
    </row>
    <row r="15" spans="1:13" s="193" customFormat="1" ht="30" customHeight="1" x14ac:dyDescent="0.25">
      <c r="A15" s="541"/>
      <c r="B15" s="541"/>
      <c r="C15" s="541"/>
      <c r="D15" s="542"/>
      <c r="E15" s="374" t="s">
        <v>289</v>
      </c>
      <c r="F15" s="353" t="s">
        <v>285</v>
      </c>
      <c r="G15" s="353" t="s">
        <v>285</v>
      </c>
      <c r="H15" s="353" t="s">
        <v>58</v>
      </c>
      <c r="I15" s="194" t="s">
        <v>285</v>
      </c>
      <c r="J15" s="194" t="s">
        <v>285</v>
      </c>
      <c r="K15" s="159" t="s">
        <v>285</v>
      </c>
      <c r="L15" s="159" t="s">
        <v>285</v>
      </c>
      <c r="M15" s="159" t="s">
        <v>285</v>
      </c>
    </row>
    <row r="16" spans="1:13" ht="30" customHeight="1" x14ac:dyDescent="0.25">
      <c r="A16" s="541"/>
      <c r="B16" s="541"/>
      <c r="C16" s="541"/>
      <c r="D16" s="542"/>
      <c r="E16" s="374" t="s">
        <v>290</v>
      </c>
      <c r="F16" s="353" t="s">
        <v>285</v>
      </c>
      <c r="G16" s="353" t="s">
        <v>285</v>
      </c>
      <c r="H16" s="353" t="s">
        <v>37</v>
      </c>
      <c r="I16" s="194" t="s">
        <v>285</v>
      </c>
      <c r="J16" s="194" t="s">
        <v>285</v>
      </c>
      <c r="K16" s="159" t="s">
        <v>285</v>
      </c>
      <c r="L16" s="159" t="s">
        <v>285</v>
      </c>
      <c r="M16" s="159" t="s">
        <v>285</v>
      </c>
    </row>
    <row r="17" spans="1:14" ht="30" customHeight="1" x14ac:dyDescent="0.25">
      <c r="A17" s="541" t="s">
        <v>28</v>
      </c>
      <c r="B17" s="541" t="s">
        <v>215</v>
      </c>
      <c r="C17" s="541" t="s">
        <v>265</v>
      </c>
      <c r="D17" s="542" t="s">
        <v>264</v>
      </c>
      <c r="E17" s="543" t="s">
        <v>439</v>
      </c>
      <c r="F17" s="304" t="s">
        <v>260</v>
      </c>
      <c r="G17" s="305" t="s">
        <v>286</v>
      </c>
      <c r="H17" s="306">
        <f>71.2+135.4+72.1</f>
        <v>278.70000000000005</v>
      </c>
      <c r="I17" s="306">
        <v>0</v>
      </c>
      <c r="J17" s="306">
        <v>0</v>
      </c>
      <c r="K17" s="545">
        <f>8345+14425+8420</f>
        <v>31190</v>
      </c>
      <c r="L17" s="545">
        <v>0</v>
      </c>
      <c r="M17" s="545">
        <v>0</v>
      </c>
    </row>
    <row r="18" spans="1:14" s="196" customFormat="1" ht="30" customHeight="1" x14ac:dyDescent="0.25">
      <c r="A18" s="541"/>
      <c r="B18" s="541"/>
      <c r="C18" s="541"/>
      <c r="D18" s="542"/>
      <c r="E18" s="544"/>
      <c r="F18" s="304" t="s">
        <v>259</v>
      </c>
      <c r="G18" s="305" t="s">
        <v>258</v>
      </c>
      <c r="H18" s="307">
        <v>6</v>
      </c>
      <c r="I18" s="307">
        <v>0</v>
      </c>
      <c r="J18" s="307">
        <v>0</v>
      </c>
      <c r="K18" s="546"/>
      <c r="L18" s="546"/>
      <c r="M18" s="546"/>
      <c r="N18" s="195"/>
    </row>
    <row r="19" spans="1:14" s="196" customFormat="1" ht="30" customHeight="1" x14ac:dyDescent="0.25">
      <c r="A19" s="541"/>
      <c r="B19" s="541"/>
      <c r="C19" s="541"/>
      <c r="D19" s="542"/>
      <c r="E19" s="374" t="s">
        <v>289</v>
      </c>
      <c r="F19" s="353" t="s">
        <v>285</v>
      </c>
      <c r="G19" s="353" t="s">
        <v>285</v>
      </c>
      <c r="H19" s="353" t="s">
        <v>58</v>
      </c>
      <c r="I19" s="194" t="s">
        <v>285</v>
      </c>
      <c r="J19" s="194" t="s">
        <v>285</v>
      </c>
      <c r="K19" s="159" t="s">
        <v>285</v>
      </c>
      <c r="L19" s="159" t="s">
        <v>285</v>
      </c>
      <c r="M19" s="159" t="s">
        <v>285</v>
      </c>
      <c r="N19" s="195"/>
    </row>
    <row r="20" spans="1:14" s="196" customFormat="1" ht="30" customHeight="1" x14ac:dyDescent="0.25">
      <c r="A20" s="541"/>
      <c r="B20" s="541"/>
      <c r="C20" s="541"/>
      <c r="D20" s="542"/>
      <c r="E20" s="374" t="s">
        <v>290</v>
      </c>
      <c r="F20" s="353" t="s">
        <v>285</v>
      </c>
      <c r="G20" s="353" t="s">
        <v>285</v>
      </c>
      <c r="H20" s="353" t="s">
        <v>64</v>
      </c>
      <c r="I20" s="194" t="s">
        <v>285</v>
      </c>
      <c r="J20" s="194" t="s">
        <v>285</v>
      </c>
      <c r="K20" s="159" t="s">
        <v>285</v>
      </c>
      <c r="L20" s="159" t="s">
        <v>285</v>
      </c>
      <c r="M20" s="159" t="s">
        <v>285</v>
      </c>
      <c r="N20" s="195"/>
    </row>
    <row r="21" spans="1:14" s="196" customFormat="1" ht="30" customHeight="1" x14ac:dyDescent="0.25">
      <c r="A21" s="541" t="s">
        <v>28</v>
      </c>
      <c r="B21" s="541" t="s">
        <v>215</v>
      </c>
      <c r="C21" s="541" t="s">
        <v>265</v>
      </c>
      <c r="D21" s="542" t="s">
        <v>264</v>
      </c>
      <c r="E21" s="543" t="s">
        <v>291</v>
      </c>
      <c r="F21" s="304" t="s">
        <v>260</v>
      </c>
      <c r="G21" s="305" t="s">
        <v>286</v>
      </c>
      <c r="H21" s="306">
        <v>33.9</v>
      </c>
      <c r="I21" s="306">
        <v>0</v>
      </c>
      <c r="J21" s="306">
        <v>0</v>
      </c>
      <c r="K21" s="545">
        <v>1400</v>
      </c>
      <c r="L21" s="545">
        <v>0</v>
      </c>
      <c r="M21" s="545">
        <v>0</v>
      </c>
      <c r="N21" s="195"/>
    </row>
    <row r="22" spans="1:14" s="196" customFormat="1" ht="30" customHeight="1" x14ac:dyDescent="0.25">
      <c r="A22" s="541"/>
      <c r="B22" s="541"/>
      <c r="C22" s="541"/>
      <c r="D22" s="542"/>
      <c r="E22" s="544"/>
      <c r="F22" s="304" t="s">
        <v>259</v>
      </c>
      <c r="G22" s="305" t="s">
        <v>258</v>
      </c>
      <c r="H22" s="307">
        <v>2</v>
      </c>
      <c r="I22" s="307">
        <v>0</v>
      </c>
      <c r="J22" s="307">
        <v>0</v>
      </c>
      <c r="K22" s="546"/>
      <c r="L22" s="546"/>
      <c r="M22" s="546"/>
      <c r="N22" s="195"/>
    </row>
    <row r="23" spans="1:14" s="196" customFormat="1" ht="30" customHeight="1" x14ac:dyDescent="0.25">
      <c r="A23" s="541"/>
      <c r="B23" s="541"/>
      <c r="C23" s="541"/>
      <c r="D23" s="542"/>
      <c r="E23" s="374" t="s">
        <v>289</v>
      </c>
      <c r="F23" s="353" t="s">
        <v>285</v>
      </c>
      <c r="G23" s="353" t="s">
        <v>285</v>
      </c>
      <c r="H23" s="353" t="s">
        <v>58</v>
      </c>
      <c r="I23" s="194" t="s">
        <v>285</v>
      </c>
      <c r="J23" s="194" t="s">
        <v>285</v>
      </c>
      <c r="K23" s="159" t="s">
        <v>285</v>
      </c>
      <c r="L23" s="159" t="s">
        <v>285</v>
      </c>
      <c r="M23" s="159" t="s">
        <v>285</v>
      </c>
      <c r="N23" s="195"/>
    </row>
    <row r="24" spans="1:14" s="196" customFormat="1" ht="30" customHeight="1" x14ac:dyDescent="0.25">
      <c r="A24" s="541"/>
      <c r="B24" s="541"/>
      <c r="C24" s="541"/>
      <c r="D24" s="542"/>
      <c r="E24" s="374" t="s">
        <v>290</v>
      </c>
      <c r="F24" s="353" t="s">
        <v>285</v>
      </c>
      <c r="G24" s="353" t="s">
        <v>285</v>
      </c>
      <c r="H24" s="353" t="s">
        <v>69</v>
      </c>
      <c r="I24" s="194" t="s">
        <v>285</v>
      </c>
      <c r="J24" s="194" t="s">
        <v>285</v>
      </c>
      <c r="K24" s="159" t="s">
        <v>285</v>
      </c>
      <c r="L24" s="159" t="s">
        <v>285</v>
      </c>
      <c r="M24" s="159" t="s">
        <v>285</v>
      </c>
      <c r="N24" s="195"/>
    </row>
    <row r="25" spans="1:14" s="196" customFormat="1" ht="30" customHeight="1" x14ac:dyDescent="0.25">
      <c r="A25" s="541" t="s">
        <v>28</v>
      </c>
      <c r="B25" s="541" t="s">
        <v>215</v>
      </c>
      <c r="C25" s="541" t="s">
        <v>265</v>
      </c>
      <c r="D25" s="542" t="s">
        <v>264</v>
      </c>
      <c r="E25" s="543" t="s">
        <v>438</v>
      </c>
      <c r="F25" s="304" t="s">
        <v>260</v>
      </c>
      <c r="G25" s="305" t="s">
        <v>286</v>
      </c>
      <c r="H25" s="306">
        <f>43.6+32.1+32.9+41.5</f>
        <v>150.1</v>
      </c>
      <c r="I25" s="306">
        <v>0</v>
      </c>
      <c r="J25" s="306">
        <v>0</v>
      </c>
      <c r="K25" s="545">
        <v>19646.38</v>
      </c>
      <c r="L25" s="545">
        <v>0</v>
      </c>
      <c r="M25" s="545">
        <v>0</v>
      </c>
      <c r="N25" s="195"/>
    </row>
    <row r="26" spans="1:14" s="193" customFormat="1" ht="30" customHeight="1" x14ac:dyDescent="0.25">
      <c r="A26" s="541"/>
      <c r="B26" s="541"/>
      <c r="C26" s="541"/>
      <c r="D26" s="542"/>
      <c r="E26" s="544"/>
      <c r="F26" s="304" t="s">
        <v>259</v>
      </c>
      <c r="G26" s="305" t="s">
        <v>258</v>
      </c>
      <c r="H26" s="307">
        <v>9</v>
      </c>
      <c r="I26" s="307">
        <v>0</v>
      </c>
      <c r="J26" s="307">
        <v>0</v>
      </c>
      <c r="K26" s="546"/>
      <c r="L26" s="546"/>
      <c r="M26" s="546"/>
    </row>
    <row r="27" spans="1:14" s="193" customFormat="1" ht="30" customHeight="1" x14ac:dyDescent="0.25">
      <c r="A27" s="541"/>
      <c r="B27" s="541"/>
      <c r="C27" s="541"/>
      <c r="D27" s="542"/>
      <c r="E27" s="374" t="s">
        <v>289</v>
      </c>
      <c r="F27" s="353" t="s">
        <v>285</v>
      </c>
      <c r="G27" s="353" t="s">
        <v>285</v>
      </c>
      <c r="H27" s="353" t="s">
        <v>38</v>
      </c>
      <c r="I27" s="194" t="s">
        <v>285</v>
      </c>
      <c r="J27" s="194" t="s">
        <v>285</v>
      </c>
      <c r="K27" s="159" t="s">
        <v>285</v>
      </c>
      <c r="L27" s="159" t="s">
        <v>285</v>
      </c>
      <c r="M27" s="159" t="s">
        <v>285</v>
      </c>
    </row>
    <row r="28" spans="1:14" s="193" customFormat="1" ht="30" customHeight="1" x14ac:dyDescent="0.25">
      <c r="A28" s="541"/>
      <c r="B28" s="541"/>
      <c r="C28" s="541"/>
      <c r="D28" s="542"/>
      <c r="E28" s="374" t="s">
        <v>290</v>
      </c>
      <c r="F28" s="353" t="s">
        <v>285</v>
      </c>
      <c r="G28" s="353" t="s">
        <v>285</v>
      </c>
      <c r="H28" s="353" t="s">
        <v>55</v>
      </c>
      <c r="I28" s="194" t="s">
        <v>285</v>
      </c>
      <c r="J28" s="194" t="s">
        <v>285</v>
      </c>
      <c r="K28" s="159" t="s">
        <v>285</v>
      </c>
      <c r="L28" s="159" t="s">
        <v>285</v>
      </c>
      <c r="M28" s="159" t="s">
        <v>285</v>
      </c>
    </row>
    <row r="29" spans="1:14" s="193" customFormat="1" ht="30" customHeight="1" x14ac:dyDescent="0.25">
      <c r="A29" s="541" t="s">
        <v>28</v>
      </c>
      <c r="B29" s="541" t="s">
        <v>215</v>
      </c>
      <c r="C29" s="541" t="s">
        <v>265</v>
      </c>
      <c r="D29" s="542" t="s">
        <v>264</v>
      </c>
      <c r="E29" s="543" t="s">
        <v>437</v>
      </c>
      <c r="F29" s="304" t="s">
        <v>260</v>
      </c>
      <c r="G29" s="305" t="s">
        <v>286</v>
      </c>
      <c r="H29" s="306">
        <v>37.6</v>
      </c>
      <c r="I29" s="306">
        <v>0</v>
      </c>
      <c r="J29" s="306">
        <v>0</v>
      </c>
      <c r="K29" s="545">
        <v>4648.2</v>
      </c>
      <c r="L29" s="545">
        <v>0</v>
      </c>
      <c r="M29" s="545">
        <v>0</v>
      </c>
    </row>
    <row r="30" spans="1:14" s="193" customFormat="1" ht="30" customHeight="1" x14ac:dyDescent="0.25">
      <c r="A30" s="541"/>
      <c r="B30" s="541"/>
      <c r="C30" s="541"/>
      <c r="D30" s="542"/>
      <c r="E30" s="544"/>
      <c r="F30" s="304" t="s">
        <v>259</v>
      </c>
      <c r="G30" s="305" t="s">
        <v>258</v>
      </c>
      <c r="H30" s="307">
        <v>2</v>
      </c>
      <c r="I30" s="307">
        <v>0</v>
      </c>
      <c r="J30" s="307">
        <v>0</v>
      </c>
      <c r="K30" s="546"/>
      <c r="L30" s="546"/>
      <c r="M30" s="546"/>
    </row>
    <row r="31" spans="1:14" s="193" customFormat="1" ht="30" customHeight="1" x14ac:dyDescent="0.25">
      <c r="A31" s="541"/>
      <c r="B31" s="541"/>
      <c r="C31" s="541"/>
      <c r="D31" s="542"/>
      <c r="E31" s="374" t="s">
        <v>289</v>
      </c>
      <c r="F31" s="353" t="s">
        <v>285</v>
      </c>
      <c r="G31" s="353" t="s">
        <v>285</v>
      </c>
      <c r="H31" s="353" t="s">
        <v>58</v>
      </c>
      <c r="I31" s="194" t="s">
        <v>285</v>
      </c>
      <c r="J31" s="194" t="s">
        <v>285</v>
      </c>
      <c r="K31" s="159" t="s">
        <v>285</v>
      </c>
      <c r="L31" s="159" t="s">
        <v>285</v>
      </c>
      <c r="M31" s="159" t="s">
        <v>285</v>
      </c>
    </row>
    <row r="32" spans="1:14" s="193" customFormat="1" ht="30" customHeight="1" x14ac:dyDescent="0.25">
      <c r="A32" s="541"/>
      <c r="B32" s="541"/>
      <c r="C32" s="541"/>
      <c r="D32" s="542"/>
      <c r="E32" s="374" t="s">
        <v>290</v>
      </c>
      <c r="F32" s="353" t="s">
        <v>285</v>
      </c>
      <c r="G32" s="353" t="s">
        <v>285</v>
      </c>
      <c r="H32" s="353" t="s">
        <v>58</v>
      </c>
      <c r="I32" s="194" t="s">
        <v>285</v>
      </c>
      <c r="J32" s="194" t="s">
        <v>285</v>
      </c>
      <c r="K32" s="159" t="s">
        <v>285</v>
      </c>
      <c r="L32" s="159" t="s">
        <v>285</v>
      </c>
      <c r="M32" s="159" t="s">
        <v>285</v>
      </c>
    </row>
    <row r="33" spans="1:13" s="193" customFormat="1" ht="30" customHeight="1" x14ac:dyDescent="0.25">
      <c r="A33" s="541" t="s">
        <v>28</v>
      </c>
      <c r="B33" s="541" t="s">
        <v>215</v>
      </c>
      <c r="C33" s="541" t="s">
        <v>265</v>
      </c>
      <c r="D33" s="542" t="s">
        <v>264</v>
      </c>
      <c r="E33" s="543" t="s">
        <v>436</v>
      </c>
      <c r="F33" s="304" t="s">
        <v>260</v>
      </c>
      <c r="G33" s="305" t="s">
        <v>286</v>
      </c>
      <c r="H33" s="306">
        <f>54.4+19.3</f>
        <v>73.7</v>
      </c>
      <c r="I33" s="306">
        <v>0</v>
      </c>
      <c r="J33" s="306">
        <v>0</v>
      </c>
      <c r="K33" s="545">
        <v>5043.3999999999996</v>
      </c>
      <c r="L33" s="545">
        <v>0</v>
      </c>
      <c r="M33" s="545">
        <v>0</v>
      </c>
    </row>
    <row r="34" spans="1:13" s="193" customFormat="1" ht="30" customHeight="1" x14ac:dyDescent="0.25">
      <c r="A34" s="541"/>
      <c r="B34" s="541"/>
      <c r="C34" s="541"/>
      <c r="D34" s="542"/>
      <c r="E34" s="544"/>
      <c r="F34" s="304" t="s">
        <v>259</v>
      </c>
      <c r="G34" s="305" t="s">
        <v>258</v>
      </c>
      <c r="H34" s="307">
        <v>5</v>
      </c>
      <c r="I34" s="307">
        <v>0</v>
      </c>
      <c r="J34" s="307">
        <v>0</v>
      </c>
      <c r="K34" s="557"/>
      <c r="L34" s="546"/>
      <c r="M34" s="546"/>
    </row>
    <row r="35" spans="1:13" s="193" customFormat="1" ht="30" customHeight="1" x14ac:dyDescent="0.25">
      <c r="A35" s="541"/>
      <c r="B35" s="541"/>
      <c r="C35" s="541"/>
      <c r="D35" s="542"/>
      <c r="E35" s="374" t="s">
        <v>289</v>
      </c>
      <c r="F35" s="353" t="s">
        <v>285</v>
      </c>
      <c r="G35" s="353" t="s">
        <v>285</v>
      </c>
      <c r="H35" s="353" t="s">
        <v>38</v>
      </c>
      <c r="I35" s="194" t="s">
        <v>285</v>
      </c>
      <c r="J35" s="194" t="s">
        <v>285</v>
      </c>
      <c r="K35" s="159" t="s">
        <v>285</v>
      </c>
      <c r="L35" s="159" t="s">
        <v>285</v>
      </c>
      <c r="M35" s="159" t="s">
        <v>285</v>
      </c>
    </row>
    <row r="36" spans="1:13" s="193" customFormat="1" ht="30" customHeight="1" x14ac:dyDescent="0.25">
      <c r="A36" s="541"/>
      <c r="B36" s="541"/>
      <c r="C36" s="541"/>
      <c r="D36" s="542"/>
      <c r="E36" s="374" t="s">
        <v>290</v>
      </c>
      <c r="F36" s="353" t="s">
        <v>285</v>
      </c>
      <c r="G36" s="353" t="s">
        <v>285</v>
      </c>
      <c r="H36" s="353" t="s">
        <v>39</v>
      </c>
      <c r="I36" s="194" t="s">
        <v>285</v>
      </c>
      <c r="J36" s="194" t="s">
        <v>285</v>
      </c>
      <c r="K36" s="159" t="s">
        <v>285</v>
      </c>
      <c r="L36" s="159" t="s">
        <v>285</v>
      </c>
      <c r="M36" s="159" t="s">
        <v>285</v>
      </c>
    </row>
    <row r="37" spans="1:13" s="193" customFormat="1" ht="30" customHeight="1" x14ac:dyDescent="0.25">
      <c r="A37" s="550" t="s">
        <v>28</v>
      </c>
      <c r="B37" s="550" t="s">
        <v>215</v>
      </c>
      <c r="C37" s="550" t="s">
        <v>265</v>
      </c>
      <c r="D37" s="553" t="s">
        <v>264</v>
      </c>
      <c r="E37" s="543" t="s">
        <v>595</v>
      </c>
      <c r="F37" s="304" t="s">
        <v>260</v>
      </c>
      <c r="G37" s="305" t="s">
        <v>286</v>
      </c>
      <c r="H37" s="306">
        <v>452.13</v>
      </c>
      <c r="I37" s="306">
        <v>620.16999999999996</v>
      </c>
      <c r="J37" s="306">
        <v>0</v>
      </c>
      <c r="K37" s="545">
        <v>9000</v>
      </c>
      <c r="L37" s="545">
        <v>110105.42</v>
      </c>
      <c r="M37" s="545">
        <v>0</v>
      </c>
    </row>
    <row r="38" spans="1:13" ht="30" customHeight="1" x14ac:dyDescent="0.25">
      <c r="A38" s="551"/>
      <c r="B38" s="551"/>
      <c r="C38" s="551"/>
      <c r="D38" s="554"/>
      <c r="E38" s="544"/>
      <c r="F38" s="304" t="s">
        <v>259</v>
      </c>
      <c r="G38" s="305" t="s">
        <v>258</v>
      </c>
      <c r="H38" s="307">
        <v>29</v>
      </c>
      <c r="I38" s="307">
        <v>41</v>
      </c>
      <c r="J38" s="307">
        <v>0</v>
      </c>
      <c r="K38" s="556"/>
      <c r="L38" s="546"/>
      <c r="M38" s="546"/>
    </row>
    <row r="39" spans="1:13" ht="30" customHeight="1" x14ac:dyDescent="0.25">
      <c r="A39" s="551"/>
      <c r="B39" s="551"/>
      <c r="C39" s="551"/>
      <c r="D39" s="554"/>
      <c r="E39" s="374" t="s">
        <v>263</v>
      </c>
      <c r="F39" s="353" t="s">
        <v>285</v>
      </c>
      <c r="G39" s="353" t="s">
        <v>285</v>
      </c>
      <c r="H39" s="353" t="s">
        <v>226</v>
      </c>
      <c r="I39" s="194" t="s">
        <v>285</v>
      </c>
      <c r="J39" s="194" t="s">
        <v>285</v>
      </c>
      <c r="K39" s="159" t="s">
        <v>285</v>
      </c>
      <c r="L39" s="159" t="s">
        <v>285</v>
      </c>
      <c r="M39" s="159" t="s">
        <v>285</v>
      </c>
    </row>
    <row r="40" spans="1:13" ht="30" customHeight="1" x14ac:dyDescent="0.25">
      <c r="A40" s="551"/>
      <c r="B40" s="551"/>
      <c r="C40" s="551"/>
      <c r="D40" s="554"/>
      <c r="E40" s="374" t="s">
        <v>262</v>
      </c>
      <c r="F40" s="353" t="s">
        <v>285</v>
      </c>
      <c r="G40" s="353" t="s">
        <v>285</v>
      </c>
      <c r="H40" s="353" t="s">
        <v>39</v>
      </c>
      <c r="I40" s="194" t="s">
        <v>285</v>
      </c>
      <c r="J40" s="194" t="s">
        <v>285</v>
      </c>
      <c r="K40" s="159" t="s">
        <v>285</v>
      </c>
      <c r="L40" s="159" t="s">
        <v>285</v>
      </c>
      <c r="M40" s="159" t="s">
        <v>285</v>
      </c>
    </row>
    <row r="41" spans="1:13" ht="30" customHeight="1" x14ac:dyDescent="0.25">
      <c r="A41" s="552"/>
      <c r="B41" s="552"/>
      <c r="C41" s="552"/>
      <c r="D41" s="555"/>
      <c r="E41" s="190" t="s">
        <v>292</v>
      </c>
      <c r="F41" s="353" t="s">
        <v>285</v>
      </c>
      <c r="G41" s="353" t="s">
        <v>285</v>
      </c>
      <c r="H41" s="353" t="s">
        <v>39</v>
      </c>
      <c r="I41" s="194" t="s">
        <v>285</v>
      </c>
      <c r="J41" s="194" t="s">
        <v>285</v>
      </c>
      <c r="K41" s="159" t="s">
        <v>285</v>
      </c>
      <c r="L41" s="159" t="s">
        <v>285</v>
      </c>
      <c r="M41" s="159" t="s">
        <v>285</v>
      </c>
    </row>
    <row r="42" spans="1:13" ht="30" customHeight="1" x14ac:dyDescent="0.25">
      <c r="A42" s="550" t="s">
        <v>28</v>
      </c>
      <c r="B42" s="550" t="s">
        <v>215</v>
      </c>
      <c r="C42" s="550" t="s">
        <v>265</v>
      </c>
      <c r="D42" s="553" t="s">
        <v>264</v>
      </c>
      <c r="E42" s="543" t="s">
        <v>435</v>
      </c>
      <c r="F42" s="304" t="s">
        <v>260</v>
      </c>
      <c r="G42" s="305" t="s">
        <v>286</v>
      </c>
      <c r="H42" s="306">
        <v>43.5</v>
      </c>
      <c r="I42" s="306">
        <v>42.9</v>
      </c>
      <c r="J42" s="306">
        <v>0</v>
      </c>
      <c r="K42" s="545">
        <v>643.54</v>
      </c>
      <c r="L42" s="545">
        <v>8871.69</v>
      </c>
      <c r="M42" s="545">
        <v>0</v>
      </c>
    </row>
    <row r="43" spans="1:13" ht="30" customHeight="1" x14ac:dyDescent="0.25">
      <c r="A43" s="551"/>
      <c r="B43" s="551"/>
      <c r="C43" s="551"/>
      <c r="D43" s="554"/>
      <c r="E43" s="544"/>
      <c r="F43" s="304" t="s">
        <v>259</v>
      </c>
      <c r="G43" s="305" t="s">
        <v>258</v>
      </c>
      <c r="H43" s="307">
        <v>1</v>
      </c>
      <c r="I43" s="307">
        <v>3</v>
      </c>
      <c r="J43" s="307">
        <v>0</v>
      </c>
      <c r="K43" s="556"/>
      <c r="L43" s="546"/>
      <c r="M43" s="546"/>
    </row>
    <row r="44" spans="1:13" ht="30" customHeight="1" x14ac:dyDescent="0.25">
      <c r="A44" s="551"/>
      <c r="B44" s="551"/>
      <c r="C44" s="551"/>
      <c r="D44" s="554"/>
      <c r="E44" s="374" t="s">
        <v>263</v>
      </c>
      <c r="F44" s="353" t="s">
        <v>285</v>
      </c>
      <c r="G44" s="353" t="s">
        <v>285</v>
      </c>
      <c r="H44" s="353" t="s">
        <v>285</v>
      </c>
      <c r="I44" s="194" t="s">
        <v>226</v>
      </c>
      <c r="J44" s="194" t="s">
        <v>285</v>
      </c>
      <c r="K44" s="159" t="s">
        <v>285</v>
      </c>
      <c r="L44" s="159" t="s">
        <v>285</v>
      </c>
      <c r="M44" s="159" t="s">
        <v>285</v>
      </c>
    </row>
    <row r="45" spans="1:13" ht="30" customHeight="1" x14ac:dyDescent="0.25">
      <c r="A45" s="551"/>
      <c r="B45" s="551"/>
      <c r="C45" s="551"/>
      <c r="D45" s="554"/>
      <c r="E45" s="374" t="s">
        <v>262</v>
      </c>
      <c r="F45" s="353" t="s">
        <v>285</v>
      </c>
      <c r="G45" s="353" t="s">
        <v>285</v>
      </c>
      <c r="H45" s="353" t="s">
        <v>285</v>
      </c>
      <c r="I45" s="194" t="s">
        <v>39</v>
      </c>
      <c r="J45" s="194" t="s">
        <v>285</v>
      </c>
      <c r="K45" s="159" t="s">
        <v>285</v>
      </c>
      <c r="L45" s="159" t="s">
        <v>285</v>
      </c>
      <c r="M45" s="159" t="s">
        <v>285</v>
      </c>
    </row>
    <row r="46" spans="1:13" ht="30" customHeight="1" x14ac:dyDescent="0.25">
      <c r="A46" s="552"/>
      <c r="B46" s="552"/>
      <c r="C46" s="552"/>
      <c r="D46" s="555"/>
      <c r="E46" s="190" t="s">
        <v>292</v>
      </c>
      <c r="F46" s="353" t="s">
        <v>285</v>
      </c>
      <c r="G46" s="353" t="s">
        <v>285</v>
      </c>
      <c r="H46" s="353" t="s">
        <v>285</v>
      </c>
      <c r="I46" s="353" t="s">
        <v>39</v>
      </c>
      <c r="J46" s="352" t="s">
        <v>285</v>
      </c>
      <c r="K46" s="159" t="s">
        <v>285</v>
      </c>
      <c r="L46" s="159" t="s">
        <v>285</v>
      </c>
      <c r="M46" s="159" t="s">
        <v>285</v>
      </c>
    </row>
    <row r="47" spans="1:13" ht="30" customHeight="1" x14ac:dyDescent="0.25">
      <c r="A47" s="550" t="s">
        <v>28</v>
      </c>
      <c r="B47" s="550" t="s">
        <v>215</v>
      </c>
      <c r="C47" s="550" t="s">
        <v>265</v>
      </c>
      <c r="D47" s="553" t="s">
        <v>264</v>
      </c>
      <c r="E47" s="543" t="s">
        <v>596</v>
      </c>
      <c r="F47" s="304" t="s">
        <v>260</v>
      </c>
      <c r="G47" s="305" t="s">
        <v>286</v>
      </c>
      <c r="H47" s="306">
        <v>0</v>
      </c>
      <c r="I47" s="306">
        <v>1244.7</v>
      </c>
      <c r="J47" s="306">
        <v>0</v>
      </c>
      <c r="K47" s="545">
        <v>0</v>
      </c>
      <c r="L47" s="545">
        <v>3616.09</v>
      </c>
      <c r="M47" s="545">
        <v>0</v>
      </c>
    </row>
    <row r="48" spans="1:13" ht="30" customHeight="1" x14ac:dyDescent="0.25">
      <c r="A48" s="551"/>
      <c r="B48" s="551"/>
      <c r="C48" s="551"/>
      <c r="D48" s="554"/>
      <c r="E48" s="544"/>
      <c r="F48" s="304" t="s">
        <v>259</v>
      </c>
      <c r="G48" s="305" t="s">
        <v>258</v>
      </c>
      <c r="H48" s="307">
        <v>0</v>
      </c>
      <c r="I48" s="307">
        <v>57</v>
      </c>
      <c r="J48" s="307">
        <v>0</v>
      </c>
      <c r="K48" s="556"/>
      <c r="L48" s="556"/>
      <c r="M48" s="546"/>
    </row>
    <row r="49" spans="1:13" ht="30" customHeight="1" x14ac:dyDescent="0.25">
      <c r="A49" s="551"/>
      <c r="B49" s="551"/>
      <c r="C49" s="551"/>
      <c r="D49" s="554"/>
      <c r="E49" s="374" t="s">
        <v>263</v>
      </c>
      <c r="F49" s="353" t="s">
        <v>285</v>
      </c>
      <c r="G49" s="353" t="s">
        <v>285</v>
      </c>
      <c r="H49" s="353" t="s">
        <v>285</v>
      </c>
      <c r="I49" s="194" t="s">
        <v>226</v>
      </c>
      <c r="J49" s="194" t="s">
        <v>285</v>
      </c>
      <c r="K49" s="159" t="s">
        <v>285</v>
      </c>
      <c r="L49" s="159" t="s">
        <v>285</v>
      </c>
      <c r="M49" s="159" t="s">
        <v>285</v>
      </c>
    </row>
    <row r="50" spans="1:13" ht="30" customHeight="1" x14ac:dyDescent="0.25">
      <c r="A50" s="551"/>
      <c r="B50" s="551"/>
      <c r="C50" s="551"/>
      <c r="D50" s="554"/>
      <c r="E50" s="374" t="s">
        <v>262</v>
      </c>
      <c r="F50" s="353" t="s">
        <v>285</v>
      </c>
      <c r="G50" s="353" t="s">
        <v>285</v>
      </c>
      <c r="H50" s="353" t="s">
        <v>285</v>
      </c>
      <c r="I50" s="194" t="s">
        <v>39</v>
      </c>
      <c r="J50" s="194" t="s">
        <v>285</v>
      </c>
      <c r="K50" s="159" t="s">
        <v>285</v>
      </c>
      <c r="L50" s="159" t="s">
        <v>285</v>
      </c>
      <c r="M50" s="159" t="s">
        <v>285</v>
      </c>
    </row>
    <row r="51" spans="1:13" ht="30" customHeight="1" x14ac:dyDescent="0.25">
      <c r="A51" s="552"/>
      <c r="B51" s="552"/>
      <c r="C51" s="552"/>
      <c r="D51" s="555"/>
      <c r="E51" s="190" t="s">
        <v>292</v>
      </c>
      <c r="F51" s="353" t="s">
        <v>285</v>
      </c>
      <c r="G51" s="353" t="s">
        <v>285</v>
      </c>
      <c r="H51" s="353" t="s">
        <v>285</v>
      </c>
      <c r="I51" s="353" t="s">
        <v>39</v>
      </c>
      <c r="J51" s="352" t="s">
        <v>285</v>
      </c>
      <c r="K51" s="159" t="s">
        <v>285</v>
      </c>
      <c r="L51" s="159" t="s">
        <v>285</v>
      </c>
      <c r="M51" s="159" t="s">
        <v>285</v>
      </c>
    </row>
    <row r="52" spans="1:13" ht="30" customHeight="1" x14ac:dyDescent="0.25">
      <c r="A52" s="550" t="s">
        <v>28</v>
      </c>
      <c r="B52" s="550" t="s">
        <v>215</v>
      </c>
      <c r="C52" s="550" t="s">
        <v>265</v>
      </c>
      <c r="D52" s="553" t="s">
        <v>264</v>
      </c>
      <c r="E52" s="543" t="s">
        <v>597</v>
      </c>
      <c r="F52" s="304" t="s">
        <v>260</v>
      </c>
      <c r="G52" s="305" t="s">
        <v>286</v>
      </c>
      <c r="H52" s="306">
        <v>0</v>
      </c>
      <c r="I52" s="306">
        <v>109.2</v>
      </c>
      <c r="J52" s="306">
        <v>0</v>
      </c>
      <c r="K52" s="545">
        <v>0</v>
      </c>
      <c r="L52" s="545">
        <v>1800.16</v>
      </c>
      <c r="M52" s="545">
        <v>0</v>
      </c>
    </row>
    <row r="53" spans="1:13" ht="30" customHeight="1" x14ac:dyDescent="0.25">
      <c r="A53" s="551"/>
      <c r="B53" s="551"/>
      <c r="C53" s="551"/>
      <c r="D53" s="554"/>
      <c r="E53" s="544"/>
      <c r="F53" s="304" t="s">
        <v>259</v>
      </c>
      <c r="G53" s="305" t="s">
        <v>258</v>
      </c>
      <c r="H53" s="307">
        <v>0</v>
      </c>
      <c r="I53" s="307">
        <v>4</v>
      </c>
      <c r="J53" s="307">
        <v>0</v>
      </c>
      <c r="K53" s="546"/>
      <c r="L53" s="556"/>
      <c r="M53" s="546"/>
    </row>
    <row r="54" spans="1:13" ht="30" customHeight="1" x14ac:dyDescent="0.25">
      <c r="A54" s="551"/>
      <c r="B54" s="551"/>
      <c r="C54" s="551"/>
      <c r="D54" s="554"/>
      <c r="E54" s="374" t="s">
        <v>263</v>
      </c>
      <c r="F54" s="353" t="s">
        <v>285</v>
      </c>
      <c r="G54" s="353" t="s">
        <v>285</v>
      </c>
      <c r="H54" s="194" t="s">
        <v>285</v>
      </c>
      <c r="I54" s="353" t="s">
        <v>226</v>
      </c>
      <c r="J54" s="194" t="s">
        <v>285</v>
      </c>
      <c r="K54" s="159" t="s">
        <v>285</v>
      </c>
      <c r="L54" s="159" t="s">
        <v>285</v>
      </c>
      <c r="M54" s="159" t="s">
        <v>285</v>
      </c>
    </row>
    <row r="55" spans="1:13" ht="30" customHeight="1" x14ac:dyDescent="0.25">
      <c r="A55" s="551"/>
      <c r="B55" s="551"/>
      <c r="C55" s="551"/>
      <c r="D55" s="554"/>
      <c r="E55" s="374" t="s">
        <v>262</v>
      </c>
      <c r="F55" s="353" t="s">
        <v>285</v>
      </c>
      <c r="G55" s="353" t="s">
        <v>285</v>
      </c>
      <c r="H55" s="194" t="s">
        <v>285</v>
      </c>
      <c r="I55" s="353" t="s">
        <v>39</v>
      </c>
      <c r="J55" s="194" t="s">
        <v>285</v>
      </c>
      <c r="K55" s="159" t="s">
        <v>285</v>
      </c>
      <c r="L55" s="159" t="s">
        <v>285</v>
      </c>
      <c r="M55" s="159" t="s">
        <v>285</v>
      </c>
    </row>
    <row r="56" spans="1:13" ht="30" customHeight="1" x14ac:dyDescent="0.25">
      <c r="A56" s="552"/>
      <c r="B56" s="552"/>
      <c r="C56" s="552"/>
      <c r="D56" s="555"/>
      <c r="E56" s="190" t="s">
        <v>292</v>
      </c>
      <c r="F56" s="353" t="s">
        <v>285</v>
      </c>
      <c r="G56" s="353" t="s">
        <v>285</v>
      </c>
      <c r="H56" s="352" t="s">
        <v>285</v>
      </c>
      <c r="I56" s="353" t="s">
        <v>39</v>
      </c>
      <c r="J56" s="352" t="s">
        <v>285</v>
      </c>
      <c r="K56" s="159" t="s">
        <v>285</v>
      </c>
      <c r="L56" s="159" t="s">
        <v>285</v>
      </c>
      <c r="M56" s="159" t="s">
        <v>285</v>
      </c>
    </row>
    <row r="57" spans="1:13" ht="30" customHeight="1" x14ac:dyDescent="0.25">
      <c r="A57" s="550" t="s">
        <v>28</v>
      </c>
      <c r="B57" s="550" t="s">
        <v>215</v>
      </c>
      <c r="C57" s="550" t="s">
        <v>265</v>
      </c>
      <c r="D57" s="553" t="s">
        <v>264</v>
      </c>
      <c r="E57" s="543" t="s">
        <v>434</v>
      </c>
      <c r="F57" s="304" t="s">
        <v>260</v>
      </c>
      <c r="G57" s="305" t="s">
        <v>286</v>
      </c>
      <c r="H57" s="306">
        <v>0</v>
      </c>
      <c r="I57" s="306">
        <v>74.8</v>
      </c>
      <c r="J57" s="306">
        <v>0</v>
      </c>
      <c r="K57" s="545">
        <v>0</v>
      </c>
      <c r="L57" s="545">
        <v>1623.92</v>
      </c>
      <c r="M57" s="545">
        <v>0</v>
      </c>
    </row>
    <row r="58" spans="1:13" ht="30" customHeight="1" x14ac:dyDescent="0.25">
      <c r="A58" s="551"/>
      <c r="B58" s="551"/>
      <c r="C58" s="551"/>
      <c r="D58" s="554"/>
      <c r="E58" s="544"/>
      <c r="F58" s="304" t="s">
        <v>259</v>
      </c>
      <c r="G58" s="305" t="s">
        <v>258</v>
      </c>
      <c r="H58" s="307">
        <v>0</v>
      </c>
      <c r="I58" s="307">
        <v>3</v>
      </c>
      <c r="J58" s="307">
        <v>0</v>
      </c>
      <c r="K58" s="546"/>
      <c r="L58" s="556"/>
      <c r="M58" s="546"/>
    </row>
    <row r="59" spans="1:13" ht="30" customHeight="1" x14ac:dyDescent="0.25">
      <c r="A59" s="551"/>
      <c r="B59" s="551"/>
      <c r="C59" s="551"/>
      <c r="D59" s="554"/>
      <c r="E59" s="374" t="s">
        <v>263</v>
      </c>
      <c r="F59" s="353" t="s">
        <v>285</v>
      </c>
      <c r="G59" s="353" t="s">
        <v>285</v>
      </c>
      <c r="H59" s="194" t="s">
        <v>285</v>
      </c>
      <c r="I59" s="353" t="s">
        <v>226</v>
      </c>
      <c r="J59" s="194" t="s">
        <v>285</v>
      </c>
      <c r="K59" s="159" t="s">
        <v>285</v>
      </c>
      <c r="L59" s="159" t="s">
        <v>285</v>
      </c>
      <c r="M59" s="159" t="s">
        <v>285</v>
      </c>
    </row>
    <row r="60" spans="1:13" ht="30" customHeight="1" x14ac:dyDescent="0.25">
      <c r="A60" s="551"/>
      <c r="B60" s="551"/>
      <c r="C60" s="551"/>
      <c r="D60" s="554"/>
      <c r="E60" s="374" t="s">
        <v>262</v>
      </c>
      <c r="F60" s="353" t="s">
        <v>285</v>
      </c>
      <c r="G60" s="353" t="s">
        <v>285</v>
      </c>
      <c r="H60" s="194" t="s">
        <v>285</v>
      </c>
      <c r="I60" s="353" t="s">
        <v>39</v>
      </c>
      <c r="J60" s="194" t="s">
        <v>285</v>
      </c>
      <c r="K60" s="159" t="s">
        <v>285</v>
      </c>
      <c r="L60" s="159" t="s">
        <v>285</v>
      </c>
      <c r="M60" s="159" t="s">
        <v>285</v>
      </c>
    </row>
    <row r="61" spans="1:13" ht="30" customHeight="1" x14ac:dyDescent="0.25">
      <c r="A61" s="552"/>
      <c r="B61" s="552"/>
      <c r="C61" s="552"/>
      <c r="D61" s="555"/>
      <c r="E61" s="190" t="s">
        <v>292</v>
      </c>
      <c r="F61" s="353" t="s">
        <v>285</v>
      </c>
      <c r="G61" s="353" t="s">
        <v>285</v>
      </c>
      <c r="H61" s="352" t="s">
        <v>285</v>
      </c>
      <c r="I61" s="353" t="s">
        <v>39</v>
      </c>
      <c r="J61" s="352" t="s">
        <v>285</v>
      </c>
      <c r="K61" s="159" t="s">
        <v>285</v>
      </c>
      <c r="L61" s="159" t="s">
        <v>285</v>
      </c>
      <c r="M61" s="159" t="s">
        <v>285</v>
      </c>
    </row>
    <row r="62" spans="1:13" ht="30" customHeight="1" x14ac:dyDescent="0.25">
      <c r="A62" s="550" t="s">
        <v>28</v>
      </c>
      <c r="B62" s="550" t="s">
        <v>215</v>
      </c>
      <c r="C62" s="550" t="s">
        <v>265</v>
      </c>
      <c r="D62" s="553" t="s">
        <v>264</v>
      </c>
      <c r="E62" s="543" t="s">
        <v>598</v>
      </c>
      <c r="F62" s="304" t="s">
        <v>260</v>
      </c>
      <c r="G62" s="305" t="s">
        <v>286</v>
      </c>
      <c r="H62" s="306">
        <v>0</v>
      </c>
      <c r="I62" s="306">
        <v>274.39999999999998</v>
      </c>
      <c r="J62" s="306">
        <v>0</v>
      </c>
      <c r="K62" s="545">
        <v>0</v>
      </c>
      <c r="L62" s="545">
        <v>2549.12</v>
      </c>
      <c r="M62" s="545">
        <v>0</v>
      </c>
    </row>
    <row r="63" spans="1:13" ht="30" customHeight="1" x14ac:dyDescent="0.25">
      <c r="A63" s="551"/>
      <c r="B63" s="551"/>
      <c r="C63" s="551"/>
      <c r="D63" s="554"/>
      <c r="E63" s="544"/>
      <c r="F63" s="304" t="s">
        <v>259</v>
      </c>
      <c r="G63" s="305" t="s">
        <v>258</v>
      </c>
      <c r="H63" s="307">
        <v>0</v>
      </c>
      <c r="I63" s="307">
        <v>18</v>
      </c>
      <c r="J63" s="307">
        <v>0</v>
      </c>
      <c r="K63" s="546"/>
      <c r="L63" s="556"/>
      <c r="M63" s="546"/>
    </row>
    <row r="64" spans="1:13" ht="30" customHeight="1" x14ac:dyDescent="0.25">
      <c r="A64" s="551"/>
      <c r="B64" s="551"/>
      <c r="C64" s="551"/>
      <c r="D64" s="554"/>
      <c r="E64" s="374" t="s">
        <v>263</v>
      </c>
      <c r="F64" s="353" t="s">
        <v>285</v>
      </c>
      <c r="G64" s="353" t="s">
        <v>285</v>
      </c>
      <c r="H64" s="194" t="s">
        <v>285</v>
      </c>
      <c r="I64" s="353" t="s">
        <v>226</v>
      </c>
      <c r="J64" s="194" t="s">
        <v>285</v>
      </c>
      <c r="K64" s="159" t="s">
        <v>285</v>
      </c>
      <c r="L64" s="159" t="s">
        <v>285</v>
      </c>
      <c r="M64" s="159" t="s">
        <v>285</v>
      </c>
    </row>
    <row r="65" spans="1:13" ht="30" customHeight="1" x14ac:dyDescent="0.25">
      <c r="A65" s="551"/>
      <c r="B65" s="551"/>
      <c r="C65" s="551"/>
      <c r="D65" s="554"/>
      <c r="E65" s="374" t="s">
        <v>262</v>
      </c>
      <c r="F65" s="353" t="s">
        <v>285</v>
      </c>
      <c r="G65" s="353" t="s">
        <v>285</v>
      </c>
      <c r="H65" s="194" t="s">
        <v>285</v>
      </c>
      <c r="I65" s="353" t="s">
        <v>39</v>
      </c>
      <c r="J65" s="194" t="s">
        <v>285</v>
      </c>
      <c r="K65" s="159" t="s">
        <v>285</v>
      </c>
      <c r="L65" s="159" t="s">
        <v>285</v>
      </c>
      <c r="M65" s="159" t="s">
        <v>285</v>
      </c>
    </row>
    <row r="66" spans="1:13" ht="30" customHeight="1" x14ac:dyDescent="0.25">
      <c r="A66" s="552"/>
      <c r="B66" s="552"/>
      <c r="C66" s="552"/>
      <c r="D66" s="555"/>
      <c r="E66" s="190" t="s">
        <v>292</v>
      </c>
      <c r="F66" s="353" t="s">
        <v>285</v>
      </c>
      <c r="G66" s="353" t="s">
        <v>285</v>
      </c>
      <c r="H66" s="352" t="s">
        <v>285</v>
      </c>
      <c r="I66" s="353" t="s">
        <v>39</v>
      </c>
      <c r="J66" s="352" t="s">
        <v>285</v>
      </c>
      <c r="K66" s="159" t="s">
        <v>285</v>
      </c>
      <c r="L66" s="159" t="s">
        <v>285</v>
      </c>
      <c r="M66" s="159" t="s">
        <v>285</v>
      </c>
    </row>
    <row r="67" spans="1:13" ht="30" customHeight="1" x14ac:dyDescent="0.25">
      <c r="A67" s="550" t="s">
        <v>28</v>
      </c>
      <c r="B67" s="550" t="s">
        <v>215</v>
      </c>
      <c r="C67" s="550" t="s">
        <v>265</v>
      </c>
      <c r="D67" s="553" t="s">
        <v>264</v>
      </c>
      <c r="E67" s="543" t="s">
        <v>599</v>
      </c>
      <c r="F67" s="304" t="s">
        <v>260</v>
      </c>
      <c r="G67" s="305" t="s">
        <v>286</v>
      </c>
      <c r="H67" s="306">
        <v>0</v>
      </c>
      <c r="I67" s="306">
        <v>427.2</v>
      </c>
      <c r="J67" s="306">
        <v>0</v>
      </c>
      <c r="K67" s="545">
        <v>0</v>
      </c>
      <c r="L67" s="545">
        <v>2527.36</v>
      </c>
      <c r="M67" s="545">
        <v>0</v>
      </c>
    </row>
    <row r="68" spans="1:13" ht="30" customHeight="1" x14ac:dyDescent="0.25">
      <c r="A68" s="551"/>
      <c r="B68" s="551"/>
      <c r="C68" s="551"/>
      <c r="D68" s="554"/>
      <c r="E68" s="544"/>
      <c r="F68" s="304" t="s">
        <v>259</v>
      </c>
      <c r="G68" s="305" t="s">
        <v>258</v>
      </c>
      <c r="H68" s="307">
        <v>0</v>
      </c>
      <c r="I68" s="307">
        <v>35</v>
      </c>
      <c r="J68" s="307">
        <v>0</v>
      </c>
      <c r="K68" s="546"/>
      <c r="L68" s="556"/>
      <c r="M68" s="546"/>
    </row>
    <row r="69" spans="1:13" ht="30" customHeight="1" x14ac:dyDescent="0.25">
      <c r="A69" s="551"/>
      <c r="B69" s="551"/>
      <c r="C69" s="551"/>
      <c r="D69" s="554"/>
      <c r="E69" s="374" t="s">
        <v>263</v>
      </c>
      <c r="F69" s="353" t="s">
        <v>285</v>
      </c>
      <c r="G69" s="353" t="s">
        <v>285</v>
      </c>
      <c r="H69" s="194" t="s">
        <v>285</v>
      </c>
      <c r="I69" s="353" t="s">
        <v>226</v>
      </c>
      <c r="J69" s="194" t="s">
        <v>285</v>
      </c>
      <c r="K69" s="159" t="s">
        <v>285</v>
      </c>
      <c r="L69" s="159" t="s">
        <v>285</v>
      </c>
      <c r="M69" s="159" t="s">
        <v>285</v>
      </c>
    </row>
    <row r="70" spans="1:13" ht="30" customHeight="1" x14ac:dyDescent="0.25">
      <c r="A70" s="551"/>
      <c r="B70" s="551"/>
      <c r="C70" s="551"/>
      <c r="D70" s="554"/>
      <c r="E70" s="374" t="s">
        <v>262</v>
      </c>
      <c r="F70" s="353" t="s">
        <v>285</v>
      </c>
      <c r="G70" s="353" t="s">
        <v>285</v>
      </c>
      <c r="H70" s="194" t="s">
        <v>285</v>
      </c>
      <c r="I70" s="353" t="s">
        <v>39</v>
      </c>
      <c r="J70" s="194" t="s">
        <v>285</v>
      </c>
      <c r="K70" s="159" t="s">
        <v>285</v>
      </c>
      <c r="L70" s="159" t="s">
        <v>285</v>
      </c>
      <c r="M70" s="159" t="s">
        <v>285</v>
      </c>
    </row>
    <row r="71" spans="1:13" ht="30" customHeight="1" x14ac:dyDescent="0.25">
      <c r="A71" s="552"/>
      <c r="B71" s="552"/>
      <c r="C71" s="552"/>
      <c r="D71" s="555"/>
      <c r="E71" s="190" t="s">
        <v>292</v>
      </c>
      <c r="F71" s="353" t="s">
        <v>285</v>
      </c>
      <c r="G71" s="353" t="s">
        <v>285</v>
      </c>
      <c r="H71" s="352" t="s">
        <v>285</v>
      </c>
      <c r="I71" s="353" t="s">
        <v>39</v>
      </c>
      <c r="J71" s="352" t="s">
        <v>285</v>
      </c>
      <c r="K71" s="159" t="s">
        <v>285</v>
      </c>
      <c r="L71" s="159" t="s">
        <v>285</v>
      </c>
      <c r="M71" s="159" t="s">
        <v>285</v>
      </c>
    </row>
    <row r="72" spans="1:13" ht="30" customHeight="1" x14ac:dyDescent="0.25">
      <c r="A72" s="550" t="s">
        <v>28</v>
      </c>
      <c r="B72" s="550" t="s">
        <v>215</v>
      </c>
      <c r="C72" s="550" t="s">
        <v>265</v>
      </c>
      <c r="D72" s="553" t="s">
        <v>264</v>
      </c>
      <c r="E72" s="543" t="s">
        <v>600</v>
      </c>
      <c r="F72" s="304" t="s">
        <v>260</v>
      </c>
      <c r="G72" s="305" t="s">
        <v>286</v>
      </c>
      <c r="H72" s="306">
        <v>0</v>
      </c>
      <c r="I72" s="306">
        <v>284.3</v>
      </c>
      <c r="J72" s="306">
        <v>0</v>
      </c>
      <c r="K72" s="545">
        <v>0</v>
      </c>
      <c r="L72" s="545">
        <v>2893.64</v>
      </c>
      <c r="M72" s="545">
        <v>0</v>
      </c>
    </row>
    <row r="73" spans="1:13" ht="30" customHeight="1" x14ac:dyDescent="0.25">
      <c r="A73" s="551"/>
      <c r="B73" s="551"/>
      <c r="C73" s="551"/>
      <c r="D73" s="554"/>
      <c r="E73" s="544"/>
      <c r="F73" s="304" t="s">
        <v>259</v>
      </c>
      <c r="G73" s="305" t="s">
        <v>258</v>
      </c>
      <c r="H73" s="307">
        <v>0</v>
      </c>
      <c r="I73" s="307">
        <v>18</v>
      </c>
      <c r="J73" s="307">
        <v>0</v>
      </c>
      <c r="K73" s="546"/>
      <c r="L73" s="556"/>
      <c r="M73" s="546"/>
    </row>
    <row r="74" spans="1:13" ht="30" customHeight="1" x14ac:dyDescent="0.25">
      <c r="A74" s="551"/>
      <c r="B74" s="551"/>
      <c r="C74" s="551"/>
      <c r="D74" s="554"/>
      <c r="E74" s="374" t="s">
        <v>263</v>
      </c>
      <c r="F74" s="353" t="s">
        <v>285</v>
      </c>
      <c r="G74" s="353" t="s">
        <v>285</v>
      </c>
      <c r="H74" s="194" t="s">
        <v>285</v>
      </c>
      <c r="I74" s="353" t="s">
        <v>226</v>
      </c>
      <c r="J74" s="194" t="s">
        <v>285</v>
      </c>
      <c r="K74" s="159" t="s">
        <v>285</v>
      </c>
      <c r="L74" s="159" t="s">
        <v>285</v>
      </c>
      <c r="M74" s="159" t="s">
        <v>285</v>
      </c>
    </row>
    <row r="75" spans="1:13" ht="30" customHeight="1" x14ac:dyDescent="0.25">
      <c r="A75" s="551"/>
      <c r="B75" s="551"/>
      <c r="C75" s="551"/>
      <c r="D75" s="554"/>
      <c r="E75" s="374" t="s">
        <v>262</v>
      </c>
      <c r="F75" s="353" t="s">
        <v>285</v>
      </c>
      <c r="G75" s="353" t="s">
        <v>285</v>
      </c>
      <c r="H75" s="194" t="s">
        <v>285</v>
      </c>
      <c r="I75" s="353" t="s">
        <v>39</v>
      </c>
      <c r="J75" s="194" t="s">
        <v>285</v>
      </c>
      <c r="K75" s="159" t="s">
        <v>285</v>
      </c>
      <c r="L75" s="159" t="s">
        <v>285</v>
      </c>
      <c r="M75" s="159" t="s">
        <v>285</v>
      </c>
    </row>
    <row r="76" spans="1:13" ht="30" customHeight="1" x14ac:dyDescent="0.25">
      <c r="A76" s="552"/>
      <c r="B76" s="552"/>
      <c r="C76" s="552"/>
      <c r="D76" s="555"/>
      <c r="E76" s="190" t="s">
        <v>292</v>
      </c>
      <c r="F76" s="353" t="s">
        <v>285</v>
      </c>
      <c r="G76" s="353" t="s">
        <v>285</v>
      </c>
      <c r="H76" s="352" t="s">
        <v>285</v>
      </c>
      <c r="I76" s="353" t="s">
        <v>39</v>
      </c>
      <c r="J76" s="352" t="s">
        <v>285</v>
      </c>
      <c r="K76" s="159" t="s">
        <v>285</v>
      </c>
      <c r="L76" s="159" t="s">
        <v>285</v>
      </c>
      <c r="M76" s="159" t="s">
        <v>285</v>
      </c>
    </row>
    <row r="77" spans="1:13" ht="30" customHeight="1" x14ac:dyDescent="0.25">
      <c r="A77" s="550" t="s">
        <v>28</v>
      </c>
      <c r="B77" s="550" t="s">
        <v>215</v>
      </c>
      <c r="C77" s="550" t="s">
        <v>265</v>
      </c>
      <c r="D77" s="553" t="s">
        <v>264</v>
      </c>
      <c r="E77" s="543" t="s">
        <v>601</v>
      </c>
      <c r="F77" s="304" t="s">
        <v>260</v>
      </c>
      <c r="G77" s="305" t="s">
        <v>286</v>
      </c>
      <c r="H77" s="306">
        <v>0</v>
      </c>
      <c r="I77" s="306">
        <v>0</v>
      </c>
      <c r="J77" s="306">
        <v>150.81</v>
      </c>
      <c r="K77" s="545">
        <v>0</v>
      </c>
      <c r="L77" s="545">
        <v>0</v>
      </c>
      <c r="M77" s="545">
        <v>6096.96</v>
      </c>
    </row>
    <row r="78" spans="1:13" ht="30" customHeight="1" x14ac:dyDescent="0.25">
      <c r="A78" s="551"/>
      <c r="B78" s="551"/>
      <c r="C78" s="551"/>
      <c r="D78" s="554"/>
      <c r="E78" s="544"/>
      <c r="F78" s="304" t="s">
        <v>259</v>
      </c>
      <c r="G78" s="305" t="s">
        <v>258</v>
      </c>
      <c r="H78" s="307">
        <v>0</v>
      </c>
      <c r="I78" s="307">
        <v>0</v>
      </c>
      <c r="J78" s="307">
        <v>10</v>
      </c>
      <c r="K78" s="546"/>
      <c r="L78" s="546"/>
      <c r="M78" s="556"/>
    </row>
    <row r="79" spans="1:13" ht="30" customHeight="1" x14ac:dyDescent="0.25">
      <c r="A79" s="551"/>
      <c r="B79" s="551"/>
      <c r="C79" s="551"/>
      <c r="D79" s="554"/>
      <c r="E79" s="374" t="s">
        <v>263</v>
      </c>
      <c r="F79" s="353" t="s">
        <v>285</v>
      </c>
      <c r="G79" s="353" t="s">
        <v>285</v>
      </c>
      <c r="H79" s="194" t="s">
        <v>285</v>
      </c>
      <c r="I79" s="159" t="s">
        <v>285</v>
      </c>
      <c r="J79" s="353" t="s">
        <v>226</v>
      </c>
      <c r="K79" s="159" t="s">
        <v>285</v>
      </c>
      <c r="L79" s="159" t="s">
        <v>285</v>
      </c>
      <c r="M79" s="159" t="s">
        <v>285</v>
      </c>
    </row>
    <row r="80" spans="1:13" ht="30" customHeight="1" x14ac:dyDescent="0.25">
      <c r="A80" s="551"/>
      <c r="B80" s="551"/>
      <c r="C80" s="551"/>
      <c r="D80" s="554"/>
      <c r="E80" s="374" t="s">
        <v>262</v>
      </c>
      <c r="F80" s="353" t="s">
        <v>285</v>
      </c>
      <c r="G80" s="353" t="s">
        <v>285</v>
      </c>
      <c r="H80" s="194" t="s">
        <v>285</v>
      </c>
      <c r="I80" s="159" t="s">
        <v>285</v>
      </c>
      <c r="J80" s="353" t="s">
        <v>39</v>
      </c>
      <c r="K80" s="159" t="s">
        <v>285</v>
      </c>
      <c r="L80" s="159" t="s">
        <v>285</v>
      </c>
      <c r="M80" s="159" t="s">
        <v>285</v>
      </c>
    </row>
    <row r="81" spans="1:13" ht="30" customHeight="1" x14ac:dyDescent="0.25">
      <c r="A81" s="552"/>
      <c r="B81" s="552"/>
      <c r="C81" s="552"/>
      <c r="D81" s="555"/>
      <c r="E81" s="190" t="s">
        <v>292</v>
      </c>
      <c r="F81" s="353" t="s">
        <v>285</v>
      </c>
      <c r="G81" s="353" t="s">
        <v>285</v>
      </c>
      <c r="H81" s="352" t="s">
        <v>285</v>
      </c>
      <c r="I81" s="159" t="s">
        <v>285</v>
      </c>
      <c r="J81" s="353" t="s">
        <v>39</v>
      </c>
      <c r="K81" s="159" t="s">
        <v>285</v>
      </c>
      <c r="L81" s="159" t="s">
        <v>285</v>
      </c>
      <c r="M81" s="159" t="s">
        <v>285</v>
      </c>
    </row>
    <row r="82" spans="1:13" ht="30" customHeight="1" x14ac:dyDescent="0.25">
      <c r="A82" s="550" t="s">
        <v>28</v>
      </c>
      <c r="B82" s="550" t="s">
        <v>215</v>
      </c>
      <c r="C82" s="550" t="s">
        <v>265</v>
      </c>
      <c r="D82" s="553" t="s">
        <v>264</v>
      </c>
      <c r="E82" s="543" t="s">
        <v>602</v>
      </c>
      <c r="F82" s="304" t="s">
        <v>260</v>
      </c>
      <c r="G82" s="305" t="s">
        <v>286</v>
      </c>
      <c r="H82" s="306">
        <v>0</v>
      </c>
      <c r="I82" s="306">
        <v>0</v>
      </c>
      <c r="J82" s="306">
        <v>275.39999999999998</v>
      </c>
      <c r="K82" s="545">
        <v>0</v>
      </c>
      <c r="L82" s="545">
        <v>0</v>
      </c>
      <c r="M82" s="545">
        <v>9583.92</v>
      </c>
    </row>
    <row r="83" spans="1:13" ht="30" customHeight="1" x14ac:dyDescent="0.25">
      <c r="A83" s="551"/>
      <c r="B83" s="551"/>
      <c r="C83" s="551"/>
      <c r="D83" s="554"/>
      <c r="E83" s="544"/>
      <c r="F83" s="304" t="s">
        <v>259</v>
      </c>
      <c r="G83" s="305" t="s">
        <v>258</v>
      </c>
      <c r="H83" s="307">
        <v>0</v>
      </c>
      <c r="I83" s="307">
        <v>0</v>
      </c>
      <c r="J83" s="307">
        <v>15</v>
      </c>
      <c r="K83" s="546"/>
      <c r="L83" s="556"/>
      <c r="M83" s="556"/>
    </row>
    <row r="84" spans="1:13" ht="30" customHeight="1" x14ac:dyDescent="0.25">
      <c r="A84" s="551"/>
      <c r="B84" s="551"/>
      <c r="C84" s="551"/>
      <c r="D84" s="554"/>
      <c r="E84" s="374" t="s">
        <v>263</v>
      </c>
      <c r="F84" s="353" t="s">
        <v>285</v>
      </c>
      <c r="G84" s="353" t="s">
        <v>285</v>
      </c>
      <c r="H84" s="194" t="s">
        <v>285</v>
      </c>
      <c r="I84" s="353" t="s">
        <v>285</v>
      </c>
      <c r="J84" s="194" t="s">
        <v>226</v>
      </c>
      <c r="K84" s="159" t="s">
        <v>285</v>
      </c>
      <c r="L84" s="159" t="s">
        <v>285</v>
      </c>
      <c r="M84" s="159" t="s">
        <v>285</v>
      </c>
    </row>
    <row r="85" spans="1:13" ht="30" customHeight="1" x14ac:dyDescent="0.25">
      <c r="A85" s="551"/>
      <c r="B85" s="551"/>
      <c r="C85" s="551"/>
      <c r="D85" s="554"/>
      <c r="E85" s="374" t="s">
        <v>262</v>
      </c>
      <c r="F85" s="353" t="s">
        <v>285</v>
      </c>
      <c r="G85" s="353" t="s">
        <v>285</v>
      </c>
      <c r="H85" s="194" t="s">
        <v>285</v>
      </c>
      <c r="I85" s="353" t="s">
        <v>285</v>
      </c>
      <c r="J85" s="194" t="s">
        <v>39</v>
      </c>
      <c r="K85" s="159" t="s">
        <v>285</v>
      </c>
      <c r="L85" s="159" t="s">
        <v>285</v>
      </c>
      <c r="M85" s="159" t="s">
        <v>285</v>
      </c>
    </row>
    <row r="86" spans="1:13" ht="30" customHeight="1" x14ac:dyDescent="0.25">
      <c r="A86" s="552"/>
      <c r="B86" s="552"/>
      <c r="C86" s="552"/>
      <c r="D86" s="555"/>
      <c r="E86" s="190" t="s">
        <v>292</v>
      </c>
      <c r="F86" s="353" t="s">
        <v>285</v>
      </c>
      <c r="G86" s="353" t="s">
        <v>285</v>
      </c>
      <c r="H86" s="352" t="s">
        <v>285</v>
      </c>
      <c r="I86" s="353" t="s">
        <v>285</v>
      </c>
      <c r="J86" s="352" t="s">
        <v>39</v>
      </c>
      <c r="K86" s="159" t="s">
        <v>285</v>
      </c>
      <c r="L86" s="159" t="s">
        <v>285</v>
      </c>
      <c r="M86" s="159" t="s">
        <v>285</v>
      </c>
    </row>
    <row r="87" spans="1:13" ht="30" customHeight="1" x14ac:dyDescent="0.25">
      <c r="A87" s="550" t="s">
        <v>28</v>
      </c>
      <c r="B87" s="550" t="s">
        <v>215</v>
      </c>
      <c r="C87" s="550" t="s">
        <v>265</v>
      </c>
      <c r="D87" s="553" t="s">
        <v>264</v>
      </c>
      <c r="E87" s="543" t="s">
        <v>603</v>
      </c>
      <c r="F87" s="304" t="s">
        <v>260</v>
      </c>
      <c r="G87" s="305" t="s">
        <v>286</v>
      </c>
      <c r="H87" s="306">
        <v>0</v>
      </c>
      <c r="I87" s="306">
        <v>0</v>
      </c>
      <c r="J87" s="306">
        <v>277.39999999999998</v>
      </c>
      <c r="K87" s="545">
        <v>0</v>
      </c>
      <c r="L87" s="545">
        <v>0</v>
      </c>
      <c r="M87" s="545">
        <v>9653.52</v>
      </c>
    </row>
    <row r="88" spans="1:13" ht="30" customHeight="1" x14ac:dyDescent="0.25">
      <c r="A88" s="551"/>
      <c r="B88" s="551"/>
      <c r="C88" s="551"/>
      <c r="D88" s="554"/>
      <c r="E88" s="544"/>
      <c r="F88" s="304" t="s">
        <v>259</v>
      </c>
      <c r="G88" s="305" t="s">
        <v>258</v>
      </c>
      <c r="H88" s="307">
        <v>0</v>
      </c>
      <c r="I88" s="307">
        <v>0</v>
      </c>
      <c r="J88" s="307">
        <v>21</v>
      </c>
      <c r="K88" s="546"/>
      <c r="L88" s="556"/>
      <c r="M88" s="556"/>
    </row>
    <row r="89" spans="1:13" ht="30" customHeight="1" x14ac:dyDescent="0.25">
      <c r="A89" s="551"/>
      <c r="B89" s="551"/>
      <c r="C89" s="551"/>
      <c r="D89" s="554"/>
      <c r="E89" s="374" t="s">
        <v>263</v>
      </c>
      <c r="F89" s="353" t="s">
        <v>285</v>
      </c>
      <c r="G89" s="353" t="s">
        <v>285</v>
      </c>
      <c r="H89" s="194" t="s">
        <v>285</v>
      </c>
      <c r="I89" s="353" t="s">
        <v>285</v>
      </c>
      <c r="J89" s="194" t="s">
        <v>226</v>
      </c>
      <c r="K89" s="159" t="s">
        <v>285</v>
      </c>
      <c r="L89" s="159" t="s">
        <v>285</v>
      </c>
      <c r="M89" s="159" t="s">
        <v>285</v>
      </c>
    </row>
    <row r="90" spans="1:13" ht="30" customHeight="1" x14ac:dyDescent="0.25">
      <c r="A90" s="551"/>
      <c r="B90" s="551"/>
      <c r="C90" s="551"/>
      <c r="D90" s="554"/>
      <c r="E90" s="374" t="s">
        <v>262</v>
      </c>
      <c r="F90" s="353" t="s">
        <v>285</v>
      </c>
      <c r="G90" s="353" t="s">
        <v>285</v>
      </c>
      <c r="H90" s="194" t="s">
        <v>285</v>
      </c>
      <c r="I90" s="353" t="s">
        <v>285</v>
      </c>
      <c r="J90" s="194" t="s">
        <v>39</v>
      </c>
      <c r="K90" s="159" t="s">
        <v>285</v>
      </c>
      <c r="L90" s="159" t="s">
        <v>285</v>
      </c>
      <c r="M90" s="159" t="s">
        <v>285</v>
      </c>
    </row>
    <row r="91" spans="1:13" ht="30" customHeight="1" x14ac:dyDescent="0.25">
      <c r="A91" s="552"/>
      <c r="B91" s="552"/>
      <c r="C91" s="552"/>
      <c r="D91" s="555"/>
      <c r="E91" s="190" t="s">
        <v>292</v>
      </c>
      <c r="F91" s="353" t="s">
        <v>285</v>
      </c>
      <c r="G91" s="353" t="s">
        <v>285</v>
      </c>
      <c r="H91" s="352" t="s">
        <v>285</v>
      </c>
      <c r="I91" s="353" t="s">
        <v>285</v>
      </c>
      <c r="J91" s="352" t="s">
        <v>39</v>
      </c>
      <c r="K91" s="159" t="s">
        <v>285</v>
      </c>
      <c r="L91" s="159" t="s">
        <v>285</v>
      </c>
      <c r="M91" s="159" t="s">
        <v>285</v>
      </c>
    </row>
    <row r="92" spans="1:13" ht="30" customHeight="1" x14ac:dyDescent="0.25">
      <c r="A92" s="550" t="s">
        <v>28</v>
      </c>
      <c r="B92" s="550" t="s">
        <v>215</v>
      </c>
      <c r="C92" s="550" t="s">
        <v>265</v>
      </c>
      <c r="D92" s="553" t="s">
        <v>264</v>
      </c>
      <c r="E92" s="543" t="s">
        <v>604</v>
      </c>
      <c r="F92" s="304" t="s">
        <v>260</v>
      </c>
      <c r="G92" s="305" t="s">
        <v>286</v>
      </c>
      <c r="H92" s="306">
        <v>0</v>
      </c>
      <c r="I92" s="306">
        <v>0</v>
      </c>
      <c r="J92" s="306">
        <v>324.60000000000002</v>
      </c>
      <c r="K92" s="545">
        <v>0</v>
      </c>
      <c r="L92" s="545">
        <v>0</v>
      </c>
      <c r="M92" s="545">
        <v>11296.08</v>
      </c>
    </row>
    <row r="93" spans="1:13" ht="30" customHeight="1" x14ac:dyDescent="0.25">
      <c r="A93" s="551"/>
      <c r="B93" s="551"/>
      <c r="C93" s="551"/>
      <c r="D93" s="554"/>
      <c r="E93" s="544"/>
      <c r="F93" s="304" t="s">
        <v>259</v>
      </c>
      <c r="G93" s="305" t="s">
        <v>258</v>
      </c>
      <c r="H93" s="307">
        <v>0</v>
      </c>
      <c r="I93" s="307">
        <v>0</v>
      </c>
      <c r="J93" s="307">
        <v>25</v>
      </c>
      <c r="K93" s="546"/>
      <c r="L93" s="556"/>
      <c r="M93" s="556"/>
    </row>
    <row r="94" spans="1:13" ht="30" customHeight="1" x14ac:dyDescent="0.25">
      <c r="A94" s="551"/>
      <c r="B94" s="551"/>
      <c r="C94" s="551"/>
      <c r="D94" s="554"/>
      <c r="E94" s="374" t="s">
        <v>263</v>
      </c>
      <c r="F94" s="353" t="s">
        <v>285</v>
      </c>
      <c r="G94" s="353" t="s">
        <v>285</v>
      </c>
      <c r="H94" s="194" t="s">
        <v>285</v>
      </c>
      <c r="I94" s="353" t="s">
        <v>285</v>
      </c>
      <c r="J94" s="194" t="s">
        <v>226</v>
      </c>
      <c r="K94" s="159" t="s">
        <v>285</v>
      </c>
      <c r="L94" s="159" t="s">
        <v>285</v>
      </c>
      <c r="M94" s="159" t="s">
        <v>285</v>
      </c>
    </row>
    <row r="95" spans="1:13" ht="30" customHeight="1" x14ac:dyDescent="0.25">
      <c r="A95" s="551"/>
      <c r="B95" s="551"/>
      <c r="C95" s="551"/>
      <c r="D95" s="554"/>
      <c r="E95" s="374" t="s">
        <v>262</v>
      </c>
      <c r="F95" s="353" t="s">
        <v>285</v>
      </c>
      <c r="G95" s="353" t="s">
        <v>285</v>
      </c>
      <c r="H95" s="194" t="s">
        <v>285</v>
      </c>
      <c r="I95" s="353" t="s">
        <v>285</v>
      </c>
      <c r="J95" s="194" t="s">
        <v>39</v>
      </c>
      <c r="K95" s="159" t="s">
        <v>285</v>
      </c>
      <c r="L95" s="159" t="s">
        <v>285</v>
      </c>
      <c r="M95" s="159" t="s">
        <v>285</v>
      </c>
    </row>
    <row r="96" spans="1:13" ht="30" customHeight="1" x14ac:dyDescent="0.25">
      <c r="A96" s="552"/>
      <c r="B96" s="552"/>
      <c r="C96" s="552"/>
      <c r="D96" s="555"/>
      <c r="E96" s="190" t="s">
        <v>292</v>
      </c>
      <c r="F96" s="353" t="s">
        <v>285</v>
      </c>
      <c r="G96" s="353" t="s">
        <v>285</v>
      </c>
      <c r="H96" s="352" t="s">
        <v>285</v>
      </c>
      <c r="I96" s="353" t="s">
        <v>285</v>
      </c>
      <c r="J96" s="352" t="s">
        <v>39</v>
      </c>
      <c r="K96" s="159" t="s">
        <v>285</v>
      </c>
      <c r="L96" s="159" t="s">
        <v>285</v>
      </c>
      <c r="M96" s="159" t="s">
        <v>285</v>
      </c>
    </row>
    <row r="97" spans="1:13" ht="30" customHeight="1" x14ac:dyDescent="0.25">
      <c r="A97" s="547" t="s">
        <v>28</v>
      </c>
      <c r="B97" s="547" t="s">
        <v>19</v>
      </c>
      <c r="C97" s="547" t="s">
        <v>19</v>
      </c>
      <c r="D97" s="547" t="s">
        <v>19</v>
      </c>
      <c r="E97" s="548" t="s">
        <v>382</v>
      </c>
      <c r="F97" s="160" t="s">
        <v>260</v>
      </c>
      <c r="G97" s="161" t="s">
        <v>286</v>
      </c>
      <c r="H97" s="162">
        <f>H99+H103+H107+H115+H111</f>
        <v>191.9</v>
      </c>
      <c r="I97" s="162">
        <f t="shared" ref="I97:M97" si="0">I99+I103+I107+I115</f>
        <v>0</v>
      </c>
      <c r="J97" s="162">
        <f t="shared" si="0"/>
        <v>0</v>
      </c>
      <c r="K97" s="539">
        <f t="shared" si="0"/>
        <v>0</v>
      </c>
      <c r="L97" s="539">
        <f t="shared" si="0"/>
        <v>0</v>
      </c>
      <c r="M97" s="539">
        <f t="shared" si="0"/>
        <v>0</v>
      </c>
    </row>
    <row r="98" spans="1:13" ht="30" customHeight="1" x14ac:dyDescent="0.25">
      <c r="A98" s="540"/>
      <c r="B98" s="540"/>
      <c r="C98" s="540"/>
      <c r="D98" s="540"/>
      <c r="E98" s="549"/>
      <c r="F98" s="160" t="s">
        <v>259</v>
      </c>
      <c r="G98" s="161" t="s">
        <v>258</v>
      </c>
      <c r="H98" s="192">
        <f>H100+H104+H108+H116+H112</f>
        <v>13</v>
      </c>
      <c r="I98" s="192">
        <f>I100+I104+I108+I116</f>
        <v>0</v>
      </c>
      <c r="J98" s="192">
        <f>J100+J104+J108+J116</f>
        <v>0</v>
      </c>
      <c r="K98" s="540"/>
      <c r="L98" s="540"/>
      <c r="M98" s="540"/>
    </row>
    <row r="99" spans="1:13" s="193" customFormat="1" ht="30" customHeight="1" x14ac:dyDescent="0.25">
      <c r="A99" s="541" t="s">
        <v>28</v>
      </c>
      <c r="B99" s="541" t="s">
        <v>21</v>
      </c>
      <c r="C99" s="541" t="s">
        <v>265</v>
      </c>
      <c r="D99" s="542" t="s">
        <v>264</v>
      </c>
      <c r="E99" s="543" t="s">
        <v>605</v>
      </c>
      <c r="F99" s="304" t="s">
        <v>260</v>
      </c>
      <c r="G99" s="305" t="s">
        <v>286</v>
      </c>
      <c r="H99" s="306">
        <v>64.400000000000006</v>
      </c>
      <c r="I99" s="306">
        <v>0</v>
      </c>
      <c r="J99" s="306">
        <v>0</v>
      </c>
      <c r="K99" s="545">
        <v>0</v>
      </c>
      <c r="L99" s="545">
        <v>0</v>
      </c>
      <c r="M99" s="545">
        <v>0</v>
      </c>
    </row>
    <row r="100" spans="1:13" s="193" customFormat="1" ht="30" customHeight="1" x14ac:dyDescent="0.25">
      <c r="A100" s="541"/>
      <c r="B100" s="541"/>
      <c r="C100" s="541"/>
      <c r="D100" s="542"/>
      <c r="E100" s="544"/>
      <c r="F100" s="304" t="s">
        <v>259</v>
      </c>
      <c r="G100" s="305" t="s">
        <v>258</v>
      </c>
      <c r="H100" s="307">
        <v>4</v>
      </c>
      <c r="I100" s="307">
        <v>0</v>
      </c>
      <c r="J100" s="307">
        <v>0</v>
      </c>
      <c r="K100" s="546"/>
      <c r="L100" s="546"/>
      <c r="M100" s="546"/>
    </row>
    <row r="101" spans="1:13" s="193" customFormat="1" ht="30" customHeight="1" x14ac:dyDescent="0.25">
      <c r="A101" s="541"/>
      <c r="B101" s="541"/>
      <c r="C101" s="541"/>
      <c r="D101" s="542"/>
      <c r="E101" s="374" t="s">
        <v>606</v>
      </c>
      <c r="F101" s="353" t="s">
        <v>285</v>
      </c>
      <c r="G101" s="353" t="s">
        <v>285</v>
      </c>
      <c r="H101" s="353" t="s">
        <v>69</v>
      </c>
      <c r="I101" s="194" t="s">
        <v>285</v>
      </c>
      <c r="J101" s="194" t="s">
        <v>285</v>
      </c>
      <c r="K101" s="159" t="s">
        <v>285</v>
      </c>
      <c r="L101" s="159" t="s">
        <v>285</v>
      </c>
      <c r="M101" s="159" t="s">
        <v>285</v>
      </c>
    </row>
    <row r="102" spans="1:13" s="193" customFormat="1" ht="30" customHeight="1" x14ac:dyDescent="0.25">
      <c r="A102" s="541"/>
      <c r="B102" s="541"/>
      <c r="C102" s="541"/>
      <c r="D102" s="542"/>
      <c r="E102" s="374" t="s">
        <v>294</v>
      </c>
      <c r="F102" s="353" t="s">
        <v>285</v>
      </c>
      <c r="G102" s="353" t="s">
        <v>285</v>
      </c>
      <c r="H102" s="353" t="s">
        <v>56</v>
      </c>
      <c r="I102" s="194" t="s">
        <v>285</v>
      </c>
      <c r="J102" s="194" t="s">
        <v>285</v>
      </c>
      <c r="K102" s="159" t="s">
        <v>285</v>
      </c>
      <c r="L102" s="159" t="s">
        <v>285</v>
      </c>
      <c r="M102" s="159" t="s">
        <v>285</v>
      </c>
    </row>
    <row r="103" spans="1:13" s="193" customFormat="1" ht="30" customHeight="1" x14ac:dyDescent="0.25">
      <c r="A103" s="541" t="s">
        <v>28</v>
      </c>
      <c r="B103" s="541" t="s">
        <v>215</v>
      </c>
      <c r="C103" s="541" t="s">
        <v>265</v>
      </c>
      <c r="D103" s="542" t="s">
        <v>264</v>
      </c>
      <c r="E103" s="543" t="s">
        <v>607</v>
      </c>
      <c r="F103" s="304" t="s">
        <v>260</v>
      </c>
      <c r="G103" s="305" t="s">
        <v>286</v>
      </c>
      <c r="H103" s="306">
        <v>16.399999999999999</v>
      </c>
      <c r="I103" s="306">
        <v>0</v>
      </c>
      <c r="J103" s="306">
        <v>0</v>
      </c>
      <c r="K103" s="545">
        <v>0</v>
      </c>
      <c r="L103" s="545">
        <v>0</v>
      </c>
      <c r="M103" s="545">
        <v>0</v>
      </c>
    </row>
    <row r="104" spans="1:13" s="193" customFormat="1" ht="30" customHeight="1" x14ac:dyDescent="0.25">
      <c r="A104" s="541"/>
      <c r="B104" s="541"/>
      <c r="C104" s="541"/>
      <c r="D104" s="542"/>
      <c r="E104" s="544"/>
      <c r="F104" s="304" t="s">
        <v>259</v>
      </c>
      <c r="G104" s="305" t="s">
        <v>258</v>
      </c>
      <c r="H104" s="307">
        <v>3</v>
      </c>
      <c r="I104" s="307">
        <v>0</v>
      </c>
      <c r="J104" s="307">
        <v>0</v>
      </c>
      <c r="K104" s="546"/>
      <c r="L104" s="546"/>
      <c r="M104" s="546"/>
    </row>
    <row r="105" spans="1:13" s="193" customFormat="1" ht="30" customHeight="1" x14ac:dyDescent="0.25">
      <c r="A105" s="541"/>
      <c r="B105" s="541"/>
      <c r="C105" s="541"/>
      <c r="D105" s="542"/>
      <c r="E105" s="374" t="s">
        <v>606</v>
      </c>
      <c r="F105" s="353" t="s">
        <v>285</v>
      </c>
      <c r="G105" s="353" t="s">
        <v>285</v>
      </c>
      <c r="H105" s="353" t="s">
        <v>38</v>
      </c>
      <c r="I105" s="194" t="s">
        <v>285</v>
      </c>
      <c r="J105" s="194" t="s">
        <v>285</v>
      </c>
      <c r="K105" s="159" t="s">
        <v>285</v>
      </c>
      <c r="L105" s="159" t="s">
        <v>285</v>
      </c>
      <c r="M105" s="159" t="s">
        <v>285</v>
      </c>
    </row>
    <row r="106" spans="1:13" s="193" customFormat="1" ht="30" customHeight="1" x14ac:dyDescent="0.25">
      <c r="A106" s="541"/>
      <c r="B106" s="541"/>
      <c r="C106" s="541"/>
      <c r="D106" s="542"/>
      <c r="E106" s="374" t="s">
        <v>608</v>
      </c>
      <c r="F106" s="353" t="s">
        <v>285</v>
      </c>
      <c r="G106" s="353" t="s">
        <v>285</v>
      </c>
      <c r="H106" s="353" t="s">
        <v>227</v>
      </c>
      <c r="I106" s="194" t="s">
        <v>285</v>
      </c>
      <c r="J106" s="194" t="s">
        <v>285</v>
      </c>
      <c r="K106" s="159" t="s">
        <v>285</v>
      </c>
      <c r="L106" s="159" t="s">
        <v>285</v>
      </c>
      <c r="M106" s="159" t="s">
        <v>285</v>
      </c>
    </row>
    <row r="107" spans="1:13" s="193" customFormat="1" ht="30" customHeight="1" x14ac:dyDescent="0.25">
      <c r="A107" s="550" t="s">
        <v>28</v>
      </c>
      <c r="B107" s="550" t="s">
        <v>215</v>
      </c>
      <c r="C107" s="550" t="s">
        <v>265</v>
      </c>
      <c r="D107" s="553" t="s">
        <v>264</v>
      </c>
      <c r="E107" s="543" t="s">
        <v>609</v>
      </c>
      <c r="F107" s="304" t="s">
        <v>260</v>
      </c>
      <c r="G107" s="305" t="s">
        <v>286</v>
      </c>
      <c r="H107" s="306">
        <v>43.3</v>
      </c>
      <c r="I107" s="306">
        <v>0</v>
      </c>
      <c r="J107" s="306">
        <v>0</v>
      </c>
      <c r="K107" s="545">
        <v>0</v>
      </c>
      <c r="L107" s="545">
        <v>0</v>
      </c>
      <c r="M107" s="545">
        <v>0</v>
      </c>
    </row>
    <row r="108" spans="1:13" s="193" customFormat="1" ht="30" customHeight="1" x14ac:dyDescent="0.25">
      <c r="A108" s="551"/>
      <c r="B108" s="551"/>
      <c r="C108" s="551"/>
      <c r="D108" s="554"/>
      <c r="E108" s="559"/>
      <c r="F108" s="304" t="s">
        <v>259</v>
      </c>
      <c r="G108" s="305" t="s">
        <v>258</v>
      </c>
      <c r="H108" s="307">
        <v>4</v>
      </c>
      <c r="I108" s="307">
        <v>0</v>
      </c>
      <c r="J108" s="307">
        <v>0</v>
      </c>
      <c r="K108" s="558"/>
      <c r="L108" s="558"/>
      <c r="M108" s="558"/>
    </row>
    <row r="109" spans="1:13" s="193" customFormat="1" ht="69" customHeight="1" x14ac:dyDescent="0.25">
      <c r="A109" s="551"/>
      <c r="B109" s="551"/>
      <c r="C109" s="551"/>
      <c r="D109" s="554"/>
      <c r="E109" s="374" t="s">
        <v>606</v>
      </c>
      <c r="F109" s="353" t="s">
        <v>285</v>
      </c>
      <c r="G109" s="353" t="s">
        <v>285</v>
      </c>
      <c r="H109" s="263" t="s">
        <v>38</v>
      </c>
      <c r="I109" s="194" t="s">
        <v>285</v>
      </c>
      <c r="J109" s="194" t="s">
        <v>285</v>
      </c>
      <c r="K109" s="163" t="s">
        <v>285</v>
      </c>
      <c r="L109" s="163" t="s">
        <v>285</v>
      </c>
      <c r="M109" s="163" t="s">
        <v>285</v>
      </c>
    </row>
    <row r="110" spans="1:13" s="193" customFormat="1" ht="30" customHeight="1" x14ac:dyDescent="0.25">
      <c r="A110" s="552"/>
      <c r="B110" s="552"/>
      <c r="C110" s="552"/>
      <c r="D110" s="555"/>
      <c r="E110" s="375" t="s">
        <v>294</v>
      </c>
      <c r="F110" s="353" t="s">
        <v>285</v>
      </c>
      <c r="G110" s="353" t="s">
        <v>285</v>
      </c>
      <c r="H110" s="263" t="s">
        <v>39</v>
      </c>
      <c r="I110" s="194" t="s">
        <v>285</v>
      </c>
      <c r="J110" s="194" t="s">
        <v>285</v>
      </c>
      <c r="K110" s="163" t="s">
        <v>285</v>
      </c>
      <c r="L110" s="163" t="s">
        <v>285</v>
      </c>
      <c r="M110" s="163" t="s">
        <v>285</v>
      </c>
    </row>
    <row r="111" spans="1:13" s="193" customFormat="1" ht="30" customHeight="1" x14ac:dyDescent="0.25">
      <c r="A111" s="550" t="s">
        <v>28</v>
      </c>
      <c r="B111" s="550" t="s">
        <v>215</v>
      </c>
      <c r="C111" s="550" t="s">
        <v>265</v>
      </c>
      <c r="D111" s="553" t="s">
        <v>264</v>
      </c>
      <c r="E111" s="543" t="s">
        <v>610</v>
      </c>
      <c r="F111" s="304" t="s">
        <v>260</v>
      </c>
      <c r="G111" s="305" t="s">
        <v>286</v>
      </c>
      <c r="H111" s="306">
        <v>21.6</v>
      </c>
      <c r="I111" s="306">
        <v>0</v>
      </c>
      <c r="J111" s="306">
        <v>0</v>
      </c>
      <c r="K111" s="545">
        <v>0</v>
      </c>
      <c r="L111" s="545">
        <v>0</v>
      </c>
      <c r="M111" s="545">
        <v>0</v>
      </c>
    </row>
    <row r="112" spans="1:13" s="193" customFormat="1" ht="30" customHeight="1" x14ac:dyDescent="0.25">
      <c r="A112" s="551"/>
      <c r="B112" s="551"/>
      <c r="C112" s="551"/>
      <c r="D112" s="554"/>
      <c r="E112" s="559"/>
      <c r="F112" s="304" t="s">
        <v>259</v>
      </c>
      <c r="G112" s="305" t="s">
        <v>258</v>
      </c>
      <c r="H112" s="307">
        <v>1</v>
      </c>
      <c r="I112" s="307">
        <v>0</v>
      </c>
      <c r="J112" s="307">
        <v>0</v>
      </c>
      <c r="K112" s="558"/>
      <c r="L112" s="558"/>
      <c r="M112" s="558"/>
    </row>
    <row r="113" spans="1:13" s="193" customFormat="1" ht="69" customHeight="1" x14ac:dyDescent="0.25">
      <c r="A113" s="551"/>
      <c r="B113" s="551"/>
      <c r="C113" s="551"/>
      <c r="D113" s="554"/>
      <c r="E113" s="374" t="s">
        <v>606</v>
      </c>
      <c r="F113" s="353" t="s">
        <v>285</v>
      </c>
      <c r="G113" s="353" t="s">
        <v>285</v>
      </c>
      <c r="H113" s="353" t="s">
        <v>38</v>
      </c>
      <c r="I113" s="194" t="s">
        <v>285</v>
      </c>
      <c r="J113" s="194" t="s">
        <v>285</v>
      </c>
      <c r="K113" s="163" t="s">
        <v>285</v>
      </c>
      <c r="L113" s="163" t="s">
        <v>285</v>
      </c>
      <c r="M113" s="163" t="s">
        <v>285</v>
      </c>
    </row>
    <row r="114" spans="1:13" s="193" customFormat="1" ht="30" customHeight="1" x14ac:dyDescent="0.25">
      <c r="A114" s="552"/>
      <c r="B114" s="552"/>
      <c r="C114" s="552"/>
      <c r="D114" s="555"/>
      <c r="E114" s="375" t="s">
        <v>294</v>
      </c>
      <c r="F114" s="353" t="s">
        <v>285</v>
      </c>
      <c r="G114" s="353" t="s">
        <v>285</v>
      </c>
      <c r="H114" s="353" t="s">
        <v>227</v>
      </c>
      <c r="I114" s="194" t="s">
        <v>285</v>
      </c>
      <c r="J114" s="194" t="s">
        <v>285</v>
      </c>
      <c r="K114" s="163" t="s">
        <v>285</v>
      </c>
      <c r="L114" s="163" t="s">
        <v>285</v>
      </c>
      <c r="M114" s="163" t="s">
        <v>285</v>
      </c>
    </row>
    <row r="115" spans="1:13" ht="30" customHeight="1" x14ac:dyDescent="0.25">
      <c r="A115" s="550" t="s">
        <v>28</v>
      </c>
      <c r="B115" s="550" t="s">
        <v>215</v>
      </c>
      <c r="C115" s="550" t="s">
        <v>19</v>
      </c>
      <c r="D115" s="553" t="s">
        <v>264</v>
      </c>
      <c r="E115" s="563" t="s">
        <v>293</v>
      </c>
      <c r="F115" s="304" t="s">
        <v>260</v>
      </c>
      <c r="G115" s="305" t="s">
        <v>286</v>
      </c>
      <c r="H115" s="306">
        <v>46.2</v>
      </c>
      <c r="I115" s="306">
        <v>0</v>
      </c>
      <c r="J115" s="306">
        <v>0</v>
      </c>
      <c r="K115" s="545">
        <v>0</v>
      </c>
      <c r="L115" s="545">
        <v>0</v>
      </c>
      <c r="M115" s="545">
        <v>0</v>
      </c>
    </row>
    <row r="116" spans="1:13" ht="30" customHeight="1" x14ac:dyDescent="0.25">
      <c r="A116" s="551"/>
      <c r="B116" s="551"/>
      <c r="C116" s="551"/>
      <c r="D116" s="554"/>
      <c r="E116" s="564"/>
      <c r="F116" s="304" t="s">
        <v>259</v>
      </c>
      <c r="G116" s="305" t="s">
        <v>258</v>
      </c>
      <c r="H116" s="307">
        <v>1</v>
      </c>
      <c r="I116" s="307">
        <v>0</v>
      </c>
      <c r="J116" s="307">
        <v>0</v>
      </c>
      <c r="K116" s="558"/>
      <c r="L116" s="558"/>
      <c r="M116" s="558"/>
    </row>
    <row r="117" spans="1:13" ht="30" customHeight="1" x14ac:dyDescent="0.25">
      <c r="A117" s="552"/>
      <c r="B117" s="552"/>
      <c r="C117" s="552"/>
      <c r="D117" s="555"/>
      <c r="E117" s="354" t="s">
        <v>294</v>
      </c>
      <c r="F117" s="353" t="s">
        <v>285</v>
      </c>
      <c r="G117" s="353" t="s">
        <v>285</v>
      </c>
      <c r="H117" s="353" t="s">
        <v>37</v>
      </c>
      <c r="I117" s="353" t="s">
        <v>285</v>
      </c>
      <c r="J117" s="352" t="s">
        <v>285</v>
      </c>
      <c r="K117" s="163" t="s">
        <v>285</v>
      </c>
      <c r="L117" s="163" t="s">
        <v>285</v>
      </c>
      <c r="M117" s="163" t="s">
        <v>285</v>
      </c>
    </row>
    <row r="118" spans="1:13" ht="30" customHeight="1" x14ac:dyDescent="0.25">
      <c r="A118" s="547" t="s">
        <v>28</v>
      </c>
      <c r="B118" s="547" t="s">
        <v>19</v>
      </c>
      <c r="C118" s="547" t="s">
        <v>19</v>
      </c>
      <c r="D118" s="547" t="s">
        <v>19</v>
      </c>
      <c r="E118" s="548" t="s">
        <v>261</v>
      </c>
      <c r="F118" s="160" t="s">
        <v>260</v>
      </c>
      <c r="G118" s="161" t="s">
        <v>286</v>
      </c>
      <c r="H118" s="162">
        <f>H120+H123+H126+H132+H135+H138+H141+H144+H147+H150+H153+H156+H159+H162+H165+H168+H171+H174+H177+H180+H183+H186+H189+H129</f>
        <v>267.2</v>
      </c>
      <c r="I118" s="162">
        <f>I120+I123+I126+I135+I138+I141+I144+I147+I150+I153+I156+I159+I162+I165+I168+I171+I174+I177+I180+I183+I186+I189</f>
        <v>69.2</v>
      </c>
      <c r="J118" s="162">
        <f>J120+J123+J126+J135+J138+J141+J144+J147+J150+J153+J156+J159+J162+J165+J168+J171+J174+J177+J180+J183+J186+J189</f>
        <v>698.88999999999976</v>
      </c>
      <c r="K118" s="539">
        <f>K120+K123+K126+K135+K138+K141+K144+K147+K150+K153+K156+K159+K162+K165+K168+K171+K174+K177+K180+K183+K186+K189</f>
        <v>0</v>
      </c>
      <c r="L118" s="539">
        <f>L120+L123+L126+L135+L138+L141+L144+L147+L150+L153+L156+L159+L162+L165+L168+L171+L174+L177+L180+L183+L186+L189</f>
        <v>0</v>
      </c>
      <c r="M118" s="539">
        <f>M120+M123+M126+M135+M138+M141+M144+M147+M150+M153+M156+M159+M162+M162+M165+M168+M171+M174+M177+M180+M183+M186+M189</f>
        <v>0</v>
      </c>
    </row>
    <row r="119" spans="1:13" ht="30" customHeight="1" x14ac:dyDescent="0.25">
      <c r="A119" s="560"/>
      <c r="B119" s="560"/>
      <c r="C119" s="560"/>
      <c r="D119" s="560"/>
      <c r="E119" s="561"/>
      <c r="F119" s="160" t="s">
        <v>259</v>
      </c>
      <c r="G119" s="161" t="s">
        <v>258</v>
      </c>
      <c r="H119" s="192">
        <f>H121+H124+H127+H136+H139+H142+H145+H148+H151+H154+H157+H160+H163+H166+H169+H172+H175+H178+H181+H184+H187+H190+H130+H133</f>
        <v>21</v>
      </c>
      <c r="I119" s="192">
        <f>I121+I124+I127+I136+I139+I142+I145+I148+I151+I154+I157+I160+I163+I166+I169+I172+I175+I178+I181+I184+I187+I190</f>
        <v>2</v>
      </c>
      <c r="J119" s="192">
        <f>J121+J124+J127+J136+J139+J142+J145+J148+J151+J154+J157+J160+J163+J166+J169+J172+J175+J178+J181+J184+J187+J190</f>
        <v>60</v>
      </c>
      <c r="K119" s="562"/>
      <c r="L119" s="562"/>
      <c r="M119" s="562"/>
    </row>
    <row r="120" spans="1:13" ht="30" customHeight="1" x14ac:dyDescent="0.25">
      <c r="A120" s="550" t="s">
        <v>28</v>
      </c>
      <c r="B120" s="550" t="s">
        <v>215</v>
      </c>
      <c r="C120" s="550" t="s">
        <v>19</v>
      </c>
      <c r="D120" s="553" t="s">
        <v>264</v>
      </c>
      <c r="E120" s="543" t="s">
        <v>295</v>
      </c>
      <c r="F120" s="304" t="s">
        <v>260</v>
      </c>
      <c r="G120" s="305" t="s">
        <v>286</v>
      </c>
      <c r="H120" s="306">
        <v>32.1</v>
      </c>
      <c r="I120" s="306">
        <v>0</v>
      </c>
      <c r="J120" s="306">
        <v>0</v>
      </c>
      <c r="K120" s="545">
        <v>0</v>
      </c>
      <c r="L120" s="545">
        <v>0</v>
      </c>
      <c r="M120" s="545">
        <v>0</v>
      </c>
    </row>
    <row r="121" spans="1:13" ht="30" customHeight="1" x14ac:dyDescent="0.25">
      <c r="A121" s="551"/>
      <c r="B121" s="551"/>
      <c r="C121" s="551"/>
      <c r="D121" s="554"/>
      <c r="E121" s="559"/>
      <c r="F121" s="304" t="s">
        <v>259</v>
      </c>
      <c r="G121" s="305" t="s">
        <v>258</v>
      </c>
      <c r="H121" s="307">
        <v>4</v>
      </c>
      <c r="I121" s="307">
        <v>0</v>
      </c>
      <c r="J121" s="307">
        <v>0</v>
      </c>
      <c r="K121" s="558"/>
      <c r="L121" s="558"/>
      <c r="M121" s="558"/>
    </row>
    <row r="122" spans="1:13" ht="30" customHeight="1" x14ac:dyDescent="0.25">
      <c r="A122" s="552"/>
      <c r="B122" s="552"/>
      <c r="C122" s="552"/>
      <c r="D122" s="555"/>
      <c r="E122" s="197" t="s">
        <v>294</v>
      </c>
      <c r="F122" s="353" t="s">
        <v>285</v>
      </c>
      <c r="G122" s="353" t="s">
        <v>285</v>
      </c>
      <c r="H122" s="353" t="s">
        <v>227</v>
      </c>
      <c r="I122" s="353" t="s">
        <v>285</v>
      </c>
      <c r="J122" s="352" t="s">
        <v>285</v>
      </c>
      <c r="K122" s="159" t="s">
        <v>285</v>
      </c>
      <c r="L122" s="159" t="s">
        <v>285</v>
      </c>
      <c r="M122" s="159" t="s">
        <v>285</v>
      </c>
    </row>
    <row r="123" spans="1:13" s="198" customFormat="1" ht="30" customHeight="1" x14ac:dyDescent="0.25">
      <c r="A123" s="541" t="s">
        <v>28</v>
      </c>
      <c r="B123" s="541" t="s">
        <v>215</v>
      </c>
      <c r="C123" s="541" t="s">
        <v>19</v>
      </c>
      <c r="D123" s="542" t="s">
        <v>264</v>
      </c>
      <c r="E123" s="543" t="s">
        <v>296</v>
      </c>
      <c r="F123" s="304" t="s">
        <v>260</v>
      </c>
      <c r="G123" s="305" t="s">
        <v>286</v>
      </c>
      <c r="H123" s="306">
        <v>40.200000000000003</v>
      </c>
      <c r="I123" s="306">
        <v>0</v>
      </c>
      <c r="J123" s="306">
        <v>0</v>
      </c>
      <c r="K123" s="545">
        <v>0</v>
      </c>
      <c r="L123" s="545">
        <v>0</v>
      </c>
      <c r="M123" s="545">
        <v>0</v>
      </c>
    </row>
    <row r="124" spans="1:13" ht="30" customHeight="1" x14ac:dyDescent="0.25">
      <c r="A124" s="541"/>
      <c r="B124" s="541"/>
      <c r="C124" s="541"/>
      <c r="D124" s="542"/>
      <c r="E124" s="565"/>
      <c r="F124" s="304" t="s">
        <v>259</v>
      </c>
      <c r="G124" s="305" t="s">
        <v>258</v>
      </c>
      <c r="H124" s="307">
        <v>2</v>
      </c>
      <c r="I124" s="307">
        <v>0</v>
      </c>
      <c r="J124" s="307">
        <v>0</v>
      </c>
      <c r="K124" s="546"/>
      <c r="L124" s="546"/>
      <c r="M124" s="546"/>
    </row>
    <row r="125" spans="1:13" ht="30" customHeight="1" x14ac:dyDescent="0.25">
      <c r="A125" s="541"/>
      <c r="B125" s="541"/>
      <c r="C125" s="541"/>
      <c r="D125" s="542"/>
      <c r="E125" s="197" t="s">
        <v>294</v>
      </c>
      <c r="F125" s="353" t="s">
        <v>285</v>
      </c>
      <c r="G125" s="353" t="s">
        <v>285</v>
      </c>
      <c r="H125" s="353" t="s">
        <v>39</v>
      </c>
      <c r="I125" s="353" t="s">
        <v>285</v>
      </c>
      <c r="J125" s="352" t="s">
        <v>285</v>
      </c>
      <c r="K125" s="159" t="s">
        <v>285</v>
      </c>
      <c r="L125" s="159" t="s">
        <v>285</v>
      </c>
      <c r="M125" s="159" t="s">
        <v>285</v>
      </c>
    </row>
    <row r="126" spans="1:13" s="198" customFormat="1" ht="30" customHeight="1" x14ac:dyDescent="0.25">
      <c r="A126" s="541" t="s">
        <v>28</v>
      </c>
      <c r="B126" s="541" t="s">
        <v>215</v>
      </c>
      <c r="C126" s="541" t="s">
        <v>19</v>
      </c>
      <c r="D126" s="542" t="s">
        <v>264</v>
      </c>
      <c r="E126" s="568" t="s">
        <v>297</v>
      </c>
      <c r="F126" s="304" t="s">
        <v>260</v>
      </c>
      <c r="G126" s="305" t="s">
        <v>286</v>
      </c>
      <c r="H126" s="306">
        <v>120.1</v>
      </c>
      <c r="I126" s="306">
        <v>0</v>
      </c>
      <c r="J126" s="306">
        <v>0</v>
      </c>
      <c r="K126" s="566">
        <v>0</v>
      </c>
      <c r="L126" s="566">
        <v>0</v>
      </c>
      <c r="M126" s="566">
        <v>0</v>
      </c>
    </row>
    <row r="127" spans="1:13" ht="30" customHeight="1" x14ac:dyDescent="0.25">
      <c r="A127" s="541"/>
      <c r="B127" s="541"/>
      <c r="C127" s="541"/>
      <c r="D127" s="542"/>
      <c r="E127" s="569"/>
      <c r="F127" s="304" t="s">
        <v>259</v>
      </c>
      <c r="G127" s="305" t="s">
        <v>258</v>
      </c>
      <c r="H127" s="307">
        <v>7</v>
      </c>
      <c r="I127" s="307">
        <v>0</v>
      </c>
      <c r="J127" s="307">
        <v>0</v>
      </c>
      <c r="K127" s="567"/>
      <c r="L127" s="567"/>
      <c r="M127" s="567"/>
    </row>
    <row r="128" spans="1:13" ht="30" customHeight="1" x14ac:dyDescent="0.25">
      <c r="A128" s="541"/>
      <c r="B128" s="541"/>
      <c r="C128" s="541"/>
      <c r="D128" s="542"/>
      <c r="E128" s="199" t="s">
        <v>294</v>
      </c>
      <c r="F128" s="353" t="s">
        <v>285</v>
      </c>
      <c r="G128" s="353" t="s">
        <v>285</v>
      </c>
      <c r="H128" s="353" t="s">
        <v>39</v>
      </c>
      <c r="I128" s="353" t="s">
        <v>285</v>
      </c>
      <c r="J128" s="352" t="s">
        <v>285</v>
      </c>
      <c r="K128" s="159" t="s">
        <v>285</v>
      </c>
      <c r="L128" s="159" t="s">
        <v>285</v>
      </c>
      <c r="M128" s="159" t="s">
        <v>285</v>
      </c>
    </row>
    <row r="129" spans="1:13" s="198" customFormat="1" ht="30" customHeight="1" x14ac:dyDescent="0.25">
      <c r="A129" s="541" t="s">
        <v>28</v>
      </c>
      <c r="B129" s="541" t="s">
        <v>215</v>
      </c>
      <c r="C129" s="541" t="s">
        <v>19</v>
      </c>
      <c r="D129" s="542" t="s">
        <v>264</v>
      </c>
      <c r="E129" s="568" t="s">
        <v>611</v>
      </c>
      <c r="F129" s="304" t="s">
        <v>260</v>
      </c>
      <c r="G129" s="305" t="s">
        <v>286</v>
      </c>
      <c r="H129" s="306">
        <v>39.700000000000003</v>
      </c>
      <c r="I129" s="306">
        <v>0</v>
      </c>
      <c r="J129" s="306">
        <v>0</v>
      </c>
      <c r="K129" s="566">
        <v>0</v>
      </c>
      <c r="L129" s="566">
        <v>0</v>
      </c>
      <c r="M129" s="566">
        <v>0</v>
      </c>
    </row>
    <row r="130" spans="1:13" s="198" customFormat="1" ht="30" customHeight="1" x14ac:dyDescent="0.25">
      <c r="A130" s="541"/>
      <c r="B130" s="541"/>
      <c r="C130" s="541"/>
      <c r="D130" s="542"/>
      <c r="E130" s="569"/>
      <c r="F130" s="304" t="s">
        <v>259</v>
      </c>
      <c r="G130" s="305" t="s">
        <v>258</v>
      </c>
      <c r="H130" s="307">
        <v>5</v>
      </c>
      <c r="I130" s="307">
        <v>0</v>
      </c>
      <c r="J130" s="307">
        <v>0</v>
      </c>
      <c r="K130" s="567"/>
      <c r="L130" s="567"/>
      <c r="M130" s="567"/>
    </row>
    <row r="131" spans="1:13" s="198" customFormat="1" ht="30" customHeight="1" x14ac:dyDescent="0.25">
      <c r="A131" s="541"/>
      <c r="B131" s="541"/>
      <c r="C131" s="541"/>
      <c r="D131" s="542"/>
      <c r="E131" s="199" t="s">
        <v>294</v>
      </c>
      <c r="F131" s="353" t="s">
        <v>285</v>
      </c>
      <c r="G131" s="353" t="s">
        <v>285</v>
      </c>
      <c r="H131" s="353" t="s">
        <v>227</v>
      </c>
      <c r="I131" s="353" t="s">
        <v>285</v>
      </c>
      <c r="J131" s="352" t="s">
        <v>285</v>
      </c>
      <c r="K131" s="159" t="s">
        <v>285</v>
      </c>
      <c r="L131" s="159" t="s">
        <v>285</v>
      </c>
      <c r="M131" s="159" t="s">
        <v>285</v>
      </c>
    </row>
    <row r="132" spans="1:13" s="198" customFormat="1" ht="30" customHeight="1" x14ac:dyDescent="0.25">
      <c r="A132" s="550" t="s">
        <v>28</v>
      </c>
      <c r="B132" s="550" t="s">
        <v>215</v>
      </c>
      <c r="C132" s="541" t="s">
        <v>19</v>
      </c>
      <c r="D132" s="542" t="s">
        <v>264</v>
      </c>
      <c r="E132" s="563" t="s">
        <v>701</v>
      </c>
      <c r="F132" s="304" t="s">
        <v>260</v>
      </c>
      <c r="G132" s="305" t="s">
        <v>286</v>
      </c>
      <c r="H132" s="305">
        <v>35.1</v>
      </c>
      <c r="I132" s="306">
        <v>0</v>
      </c>
      <c r="J132" s="306">
        <v>0</v>
      </c>
      <c r="K132" s="566">
        <v>0</v>
      </c>
      <c r="L132" s="566">
        <v>0</v>
      </c>
      <c r="M132" s="566">
        <v>0</v>
      </c>
    </row>
    <row r="133" spans="1:13" s="198" customFormat="1" ht="30" customHeight="1" x14ac:dyDescent="0.25">
      <c r="A133" s="551"/>
      <c r="B133" s="551"/>
      <c r="C133" s="541"/>
      <c r="D133" s="542"/>
      <c r="E133" s="564"/>
      <c r="F133" s="304" t="s">
        <v>259</v>
      </c>
      <c r="G133" s="305" t="s">
        <v>258</v>
      </c>
      <c r="H133" s="305">
        <v>3</v>
      </c>
      <c r="I133" s="305">
        <v>0</v>
      </c>
      <c r="J133" s="376" t="s">
        <v>29</v>
      </c>
      <c r="K133" s="567"/>
      <c r="L133" s="567"/>
      <c r="M133" s="567"/>
    </row>
    <row r="134" spans="1:13" s="198" customFormat="1" ht="30" customHeight="1" x14ac:dyDescent="0.25">
      <c r="A134" s="552"/>
      <c r="B134" s="552"/>
      <c r="C134" s="541"/>
      <c r="D134" s="542"/>
      <c r="E134" s="199" t="s">
        <v>294</v>
      </c>
      <c r="F134" s="353" t="s">
        <v>285</v>
      </c>
      <c r="G134" s="353" t="s">
        <v>285</v>
      </c>
      <c r="H134" s="353" t="s">
        <v>39</v>
      </c>
      <c r="I134" s="353" t="s">
        <v>285</v>
      </c>
      <c r="J134" s="353" t="s">
        <v>285</v>
      </c>
      <c r="K134" s="353" t="s">
        <v>285</v>
      </c>
      <c r="L134" s="353" t="s">
        <v>285</v>
      </c>
      <c r="M134" s="353" t="s">
        <v>285</v>
      </c>
    </row>
    <row r="135" spans="1:13" ht="30" customHeight="1" x14ac:dyDescent="0.25">
      <c r="A135" s="541" t="s">
        <v>28</v>
      </c>
      <c r="B135" s="541" t="s">
        <v>215</v>
      </c>
      <c r="C135" s="541" t="s">
        <v>19</v>
      </c>
      <c r="D135" s="542" t="s">
        <v>264</v>
      </c>
      <c r="E135" s="568" t="s">
        <v>612</v>
      </c>
      <c r="F135" s="304" t="s">
        <v>260</v>
      </c>
      <c r="G135" s="305" t="s">
        <v>286</v>
      </c>
      <c r="H135" s="306">
        <v>0</v>
      </c>
      <c r="I135" s="306">
        <v>69.2</v>
      </c>
      <c r="J135" s="306">
        <v>0</v>
      </c>
      <c r="K135" s="566">
        <v>0</v>
      </c>
      <c r="L135" s="566">
        <v>0</v>
      </c>
      <c r="M135" s="566">
        <v>0</v>
      </c>
    </row>
    <row r="136" spans="1:13" ht="30" customHeight="1" x14ac:dyDescent="0.25">
      <c r="A136" s="541"/>
      <c r="B136" s="541"/>
      <c r="C136" s="541"/>
      <c r="D136" s="542"/>
      <c r="E136" s="569"/>
      <c r="F136" s="304" t="s">
        <v>259</v>
      </c>
      <c r="G136" s="305" t="s">
        <v>258</v>
      </c>
      <c r="H136" s="307">
        <v>0</v>
      </c>
      <c r="I136" s="307">
        <v>2</v>
      </c>
      <c r="J136" s="307">
        <v>0</v>
      </c>
      <c r="K136" s="567"/>
      <c r="L136" s="567"/>
      <c r="M136" s="567"/>
    </row>
    <row r="137" spans="1:13" ht="30" customHeight="1" x14ac:dyDescent="0.25">
      <c r="A137" s="541"/>
      <c r="B137" s="541"/>
      <c r="C137" s="541"/>
      <c r="D137" s="542"/>
      <c r="E137" s="199" t="s">
        <v>294</v>
      </c>
      <c r="F137" s="353" t="s">
        <v>285</v>
      </c>
      <c r="G137" s="353" t="s">
        <v>285</v>
      </c>
      <c r="H137" s="353" t="s">
        <v>285</v>
      </c>
      <c r="I137" s="353" t="s">
        <v>226</v>
      </c>
      <c r="J137" s="352" t="s">
        <v>285</v>
      </c>
      <c r="K137" s="159" t="s">
        <v>285</v>
      </c>
      <c r="L137" s="159" t="s">
        <v>285</v>
      </c>
      <c r="M137" s="159" t="s">
        <v>285</v>
      </c>
    </row>
    <row r="138" spans="1:13" s="198" customFormat="1" ht="30" customHeight="1" x14ac:dyDescent="0.25">
      <c r="A138" s="541" t="s">
        <v>28</v>
      </c>
      <c r="B138" s="541" t="s">
        <v>215</v>
      </c>
      <c r="C138" s="541" t="s">
        <v>19</v>
      </c>
      <c r="D138" s="542" t="s">
        <v>264</v>
      </c>
      <c r="E138" s="568" t="s">
        <v>613</v>
      </c>
      <c r="F138" s="304" t="s">
        <v>260</v>
      </c>
      <c r="G138" s="305" t="s">
        <v>286</v>
      </c>
      <c r="H138" s="306">
        <v>0</v>
      </c>
      <c r="I138" s="306">
        <v>0</v>
      </c>
      <c r="J138" s="306">
        <v>54.5</v>
      </c>
      <c r="K138" s="566">
        <v>0</v>
      </c>
      <c r="L138" s="566">
        <v>0</v>
      </c>
      <c r="M138" s="566">
        <v>0</v>
      </c>
    </row>
    <row r="139" spans="1:13" s="198" customFormat="1" ht="30" customHeight="1" x14ac:dyDescent="0.25">
      <c r="A139" s="541"/>
      <c r="B139" s="541"/>
      <c r="C139" s="541"/>
      <c r="D139" s="542"/>
      <c r="E139" s="569"/>
      <c r="F139" s="304" t="s">
        <v>259</v>
      </c>
      <c r="G139" s="305" t="s">
        <v>258</v>
      </c>
      <c r="H139" s="307">
        <v>0</v>
      </c>
      <c r="I139" s="307">
        <v>0</v>
      </c>
      <c r="J139" s="307">
        <v>8</v>
      </c>
      <c r="K139" s="567"/>
      <c r="L139" s="567"/>
      <c r="M139" s="567"/>
    </row>
    <row r="140" spans="1:13" s="198" customFormat="1" ht="30" customHeight="1" x14ac:dyDescent="0.25">
      <c r="A140" s="541"/>
      <c r="B140" s="541"/>
      <c r="C140" s="541"/>
      <c r="D140" s="542"/>
      <c r="E140" s="199" t="s">
        <v>294</v>
      </c>
      <c r="F140" s="353" t="s">
        <v>285</v>
      </c>
      <c r="G140" s="353" t="s">
        <v>285</v>
      </c>
      <c r="H140" s="353" t="s">
        <v>285</v>
      </c>
      <c r="I140" s="353" t="s">
        <v>285</v>
      </c>
      <c r="J140" s="352" t="s">
        <v>226</v>
      </c>
      <c r="K140" s="159" t="s">
        <v>285</v>
      </c>
      <c r="L140" s="159" t="s">
        <v>285</v>
      </c>
      <c r="M140" s="159" t="s">
        <v>285</v>
      </c>
    </row>
    <row r="141" spans="1:13" s="198" customFormat="1" ht="30" customHeight="1" x14ac:dyDescent="0.25">
      <c r="A141" s="541" t="s">
        <v>28</v>
      </c>
      <c r="B141" s="541" t="s">
        <v>215</v>
      </c>
      <c r="C141" s="541" t="s">
        <v>19</v>
      </c>
      <c r="D141" s="542" t="s">
        <v>264</v>
      </c>
      <c r="E141" s="568" t="s">
        <v>614</v>
      </c>
      <c r="F141" s="304" t="s">
        <v>260</v>
      </c>
      <c r="G141" s="305" t="s">
        <v>286</v>
      </c>
      <c r="H141" s="306">
        <v>0</v>
      </c>
      <c r="I141" s="306">
        <v>0</v>
      </c>
      <c r="J141" s="306">
        <v>48.3</v>
      </c>
      <c r="K141" s="566">
        <v>0</v>
      </c>
      <c r="L141" s="566">
        <v>0</v>
      </c>
      <c r="M141" s="566">
        <v>0</v>
      </c>
    </row>
    <row r="142" spans="1:13" s="198" customFormat="1" ht="30" customHeight="1" x14ac:dyDescent="0.25">
      <c r="A142" s="541"/>
      <c r="B142" s="541"/>
      <c r="C142" s="541"/>
      <c r="D142" s="542"/>
      <c r="E142" s="569"/>
      <c r="F142" s="304" t="s">
        <v>259</v>
      </c>
      <c r="G142" s="305" t="s">
        <v>258</v>
      </c>
      <c r="H142" s="307">
        <v>0</v>
      </c>
      <c r="I142" s="307">
        <v>0</v>
      </c>
      <c r="J142" s="307">
        <v>2</v>
      </c>
      <c r="K142" s="567"/>
      <c r="L142" s="567"/>
      <c r="M142" s="567"/>
    </row>
    <row r="143" spans="1:13" s="198" customFormat="1" ht="30" customHeight="1" x14ac:dyDescent="0.25">
      <c r="A143" s="541"/>
      <c r="B143" s="541"/>
      <c r="C143" s="541"/>
      <c r="D143" s="542"/>
      <c r="E143" s="199" t="s">
        <v>294</v>
      </c>
      <c r="F143" s="353" t="s">
        <v>285</v>
      </c>
      <c r="G143" s="353" t="s">
        <v>285</v>
      </c>
      <c r="H143" s="353" t="s">
        <v>285</v>
      </c>
      <c r="I143" s="353" t="s">
        <v>285</v>
      </c>
      <c r="J143" s="352" t="s">
        <v>226</v>
      </c>
      <c r="K143" s="159" t="s">
        <v>285</v>
      </c>
      <c r="L143" s="159" t="s">
        <v>285</v>
      </c>
      <c r="M143" s="159" t="s">
        <v>285</v>
      </c>
    </row>
    <row r="144" spans="1:13" s="198" customFormat="1" ht="30" customHeight="1" x14ac:dyDescent="0.25">
      <c r="A144" s="541" t="s">
        <v>28</v>
      </c>
      <c r="B144" s="541" t="s">
        <v>215</v>
      </c>
      <c r="C144" s="541" t="s">
        <v>19</v>
      </c>
      <c r="D144" s="542" t="s">
        <v>264</v>
      </c>
      <c r="E144" s="568" t="s">
        <v>615</v>
      </c>
      <c r="F144" s="304" t="s">
        <v>260</v>
      </c>
      <c r="G144" s="305" t="s">
        <v>286</v>
      </c>
      <c r="H144" s="306">
        <v>0</v>
      </c>
      <c r="I144" s="306">
        <v>0</v>
      </c>
      <c r="J144" s="306">
        <v>70.739999999999995</v>
      </c>
      <c r="K144" s="566">
        <v>0</v>
      </c>
      <c r="L144" s="566">
        <v>0</v>
      </c>
      <c r="M144" s="566">
        <v>0</v>
      </c>
    </row>
    <row r="145" spans="1:13" s="198" customFormat="1" ht="30" customHeight="1" x14ac:dyDescent="0.25">
      <c r="A145" s="541"/>
      <c r="B145" s="541"/>
      <c r="C145" s="541"/>
      <c r="D145" s="542"/>
      <c r="E145" s="569"/>
      <c r="F145" s="304" t="s">
        <v>259</v>
      </c>
      <c r="G145" s="305" t="s">
        <v>258</v>
      </c>
      <c r="H145" s="307">
        <v>0</v>
      </c>
      <c r="I145" s="307">
        <v>0</v>
      </c>
      <c r="J145" s="307">
        <v>5</v>
      </c>
      <c r="K145" s="567"/>
      <c r="L145" s="567"/>
      <c r="M145" s="567"/>
    </row>
    <row r="146" spans="1:13" s="198" customFormat="1" ht="30" customHeight="1" x14ac:dyDescent="0.25">
      <c r="A146" s="541"/>
      <c r="B146" s="541"/>
      <c r="C146" s="541"/>
      <c r="D146" s="542"/>
      <c r="E146" s="199" t="s">
        <v>294</v>
      </c>
      <c r="F146" s="353" t="s">
        <v>285</v>
      </c>
      <c r="G146" s="353" t="s">
        <v>285</v>
      </c>
      <c r="H146" s="353" t="s">
        <v>285</v>
      </c>
      <c r="I146" s="353" t="s">
        <v>285</v>
      </c>
      <c r="J146" s="352" t="s">
        <v>226</v>
      </c>
      <c r="K146" s="159" t="s">
        <v>285</v>
      </c>
      <c r="L146" s="159" t="s">
        <v>285</v>
      </c>
      <c r="M146" s="159" t="s">
        <v>285</v>
      </c>
    </row>
    <row r="147" spans="1:13" s="198" customFormat="1" ht="30" customHeight="1" x14ac:dyDescent="0.25">
      <c r="A147" s="541" t="s">
        <v>28</v>
      </c>
      <c r="B147" s="541" t="s">
        <v>215</v>
      </c>
      <c r="C147" s="541" t="s">
        <v>19</v>
      </c>
      <c r="D147" s="542" t="s">
        <v>264</v>
      </c>
      <c r="E147" s="568" t="s">
        <v>616</v>
      </c>
      <c r="F147" s="304" t="s">
        <v>260</v>
      </c>
      <c r="G147" s="305" t="s">
        <v>286</v>
      </c>
      <c r="H147" s="306">
        <v>0</v>
      </c>
      <c r="I147" s="306">
        <v>0</v>
      </c>
      <c r="J147" s="306">
        <v>51.8</v>
      </c>
      <c r="K147" s="566">
        <v>0</v>
      </c>
      <c r="L147" s="566">
        <v>0</v>
      </c>
      <c r="M147" s="566">
        <v>0</v>
      </c>
    </row>
    <row r="148" spans="1:13" s="198" customFormat="1" ht="30" customHeight="1" x14ac:dyDescent="0.25">
      <c r="A148" s="541"/>
      <c r="B148" s="541"/>
      <c r="C148" s="541"/>
      <c r="D148" s="542"/>
      <c r="E148" s="569"/>
      <c r="F148" s="304" t="s">
        <v>259</v>
      </c>
      <c r="G148" s="305" t="s">
        <v>258</v>
      </c>
      <c r="H148" s="307">
        <v>0</v>
      </c>
      <c r="I148" s="307">
        <v>0</v>
      </c>
      <c r="J148" s="307">
        <v>1</v>
      </c>
      <c r="K148" s="567"/>
      <c r="L148" s="567"/>
      <c r="M148" s="567"/>
    </row>
    <row r="149" spans="1:13" s="198" customFormat="1" ht="30" customHeight="1" x14ac:dyDescent="0.25">
      <c r="A149" s="541"/>
      <c r="B149" s="541"/>
      <c r="C149" s="541"/>
      <c r="D149" s="542"/>
      <c r="E149" s="199" t="s">
        <v>294</v>
      </c>
      <c r="F149" s="353" t="s">
        <v>285</v>
      </c>
      <c r="G149" s="353" t="s">
        <v>285</v>
      </c>
      <c r="H149" s="353" t="s">
        <v>285</v>
      </c>
      <c r="I149" s="353" t="s">
        <v>285</v>
      </c>
      <c r="J149" s="352" t="s">
        <v>226</v>
      </c>
      <c r="K149" s="159" t="s">
        <v>285</v>
      </c>
      <c r="L149" s="159" t="s">
        <v>285</v>
      </c>
      <c r="M149" s="159" t="s">
        <v>285</v>
      </c>
    </row>
    <row r="150" spans="1:13" s="198" customFormat="1" ht="30" customHeight="1" x14ac:dyDescent="0.25">
      <c r="A150" s="541" t="s">
        <v>28</v>
      </c>
      <c r="B150" s="541" t="s">
        <v>215</v>
      </c>
      <c r="C150" s="541" t="s">
        <v>19</v>
      </c>
      <c r="D150" s="542" t="s">
        <v>264</v>
      </c>
      <c r="E150" s="568" t="s">
        <v>617</v>
      </c>
      <c r="F150" s="304" t="s">
        <v>260</v>
      </c>
      <c r="G150" s="305" t="s">
        <v>286</v>
      </c>
      <c r="H150" s="306">
        <v>0</v>
      </c>
      <c r="I150" s="306">
        <v>0</v>
      </c>
      <c r="J150" s="306">
        <v>43.7</v>
      </c>
      <c r="K150" s="566">
        <v>0</v>
      </c>
      <c r="L150" s="566">
        <v>0</v>
      </c>
      <c r="M150" s="566">
        <v>0</v>
      </c>
    </row>
    <row r="151" spans="1:13" s="198" customFormat="1" ht="30" customHeight="1" x14ac:dyDescent="0.25">
      <c r="A151" s="541"/>
      <c r="B151" s="541"/>
      <c r="C151" s="541"/>
      <c r="D151" s="542"/>
      <c r="E151" s="569"/>
      <c r="F151" s="304" t="s">
        <v>259</v>
      </c>
      <c r="G151" s="305" t="s">
        <v>258</v>
      </c>
      <c r="H151" s="307">
        <v>0</v>
      </c>
      <c r="I151" s="307">
        <v>0</v>
      </c>
      <c r="J151" s="307">
        <v>6</v>
      </c>
      <c r="K151" s="567"/>
      <c r="L151" s="567"/>
      <c r="M151" s="567"/>
    </row>
    <row r="152" spans="1:13" s="198" customFormat="1" ht="30" customHeight="1" x14ac:dyDescent="0.25">
      <c r="A152" s="541"/>
      <c r="B152" s="541"/>
      <c r="C152" s="541"/>
      <c r="D152" s="542"/>
      <c r="E152" s="199" t="s">
        <v>294</v>
      </c>
      <c r="F152" s="353" t="s">
        <v>285</v>
      </c>
      <c r="G152" s="353" t="s">
        <v>285</v>
      </c>
      <c r="H152" s="353" t="s">
        <v>285</v>
      </c>
      <c r="I152" s="353" t="s">
        <v>285</v>
      </c>
      <c r="J152" s="352" t="s">
        <v>226</v>
      </c>
      <c r="K152" s="159" t="s">
        <v>285</v>
      </c>
      <c r="L152" s="159" t="s">
        <v>285</v>
      </c>
      <c r="M152" s="159" t="s">
        <v>285</v>
      </c>
    </row>
    <row r="153" spans="1:13" s="198" customFormat="1" ht="30" customHeight="1" x14ac:dyDescent="0.25">
      <c r="A153" s="541" t="s">
        <v>28</v>
      </c>
      <c r="B153" s="541" t="s">
        <v>215</v>
      </c>
      <c r="C153" s="541" t="s">
        <v>19</v>
      </c>
      <c r="D153" s="542" t="s">
        <v>264</v>
      </c>
      <c r="E153" s="568" t="s">
        <v>618</v>
      </c>
      <c r="F153" s="304" t="s">
        <v>260</v>
      </c>
      <c r="G153" s="305" t="s">
        <v>286</v>
      </c>
      <c r="H153" s="306">
        <v>0</v>
      </c>
      <c r="I153" s="306">
        <v>0</v>
      </c>
      <c r="J153" s="306">
        <v>31.8</v>
      </c>
      <c r="K153" s="566">
        <v>0</v>
      </c>
      <c r="L153" s="566">
        <v>0</v>
      </c>
      <c r="M153" s="566">
        <v>0</v>
      </c>
    </row>
    <row r="154" spans="1:13" s="198" customFormat="1" ht="30" customHeight="1" x14ac:dyDescent="0.25">
      <c r="A154" s="541"/>
      <c r="B154" s="541"/>
      <c r="C154" s="541"/>
      <c r="D154" s="542"/>
      <c r="E154" s="569"/>
      <c r="F154" s="304" t="s">
        <v>259</v>
      </c>
      <c r="G154" s="305" t="s">
        <v>258</v>
      </c>
      <c r="H154" s="307">
        <v>0</v>
      </c>
      <c r="I154" s="307">
        <v>0</v>
      </c>
      <c r="J154" s="307">
        <v>2</v>
      </c>
      <c r="K154" s="567"/>
      <c r="L154" s="567"/>
      <c r="M154" s="567"/>
    </row>
    <row r="155" spans="1:13" s="198" customFormat="1" ht="30" customHeight="1" x14ac:dyDescent="0.25">
      <c r="A155" s="541"/>
      <c r="B155" s="541"/>
      <c r="C155" s="541"/>
      <c r="D155" s="542"/>
      <c r="E155" s="199" t="s">
        <v>294</v>
      </c>
      <c r="F155" s="353" t="s">
        <v>285</v>
      </c>
      <c r="G155" s="353" t="s">
        <v>285</v>
      </c>
      <c r="H155" s="353" t="s">
        <v>285</v>
      </c>
      <c r="I155" s="353" t="s">
        <v>285</v>
      </c>
      <c r="J155" s="352" t="s">
        <v>226</v>
      </c>
      <c r="K155" s="159" t="s">
        <v>285</v>
      </c>
      <c r="L155" s="159" t="s">
        <v>285</v>
      </c>
      <c r="M155" s="159" t="s">
        <v>285</v>
      </c>
    </row>
    <row r="156" spans="1:13" s="198" customFormat="1" ht="30" customHeight="1" x14ac:dyDescent="0.25">
      <c r="A156" s="541" t="s">
        <v>28</v>
      </c>
      <c r="B156" s="541" t="s">
        <v>215</v>
      </c>
      <c r="C156" s="541" t="s">
        <v>19</v>
      </c>
      <c r="D156" s="542" t="s">
        <v>264</v>
      </c>
      <c r="E156" s="568" t="s">
        <v>619</v>
      </c>
      <c r="F156" s="304" t="s">
        <v>260</v>
      </c>
      <c r="G156" s="305" t="s">
        <v>286</v>
      </c>
      <c r="H156" s="306">
        <v>0</v>
      </c>
      <c r="I156" s="306">
        <v>0</v>
      </c>
      <c r="J156" s="306">
        <v>34.4</v>
      </c>
      <c r="K156" s="566">
        <v>0</v>
      </c>
      <c r="L156" s="566">
        <v>0</v>
      </c>
      <c r="M156" s="566">
        <v>0</v>
      </c>
    </row>
    <row r="157" spans="1:13" s="198" customFormat="1" ht="30" customHeight="1" x14ac:dyDescent="0.25">
      <c r="A157" s="541"/>
      <c r="B157" s="541"/>
      <c r="C157" s="541"/>
      <c r="D157" s="542"/>
      <c r="E157" s="569"/>
      <c r="F157" s="304" t="s">
        <v>259</v>
      </c>
      <c r="G157" s="305" t="s">
        <v>258</v>
      </c>
      <c r="H157" s="307">
        <v>0</v>
      </c>
      <c r="I157" s="307">
        <v>0</v>
      </c>
      <c r="J157" s="307">
        <v>2</v>
      </c>
      <c r="K157" s="567"/>
      <c r="L157" s="567"/>
      <c r="M157" s="567"/>
    </row>
    <row r="158" spans="1:13" s="198" customFormat="1" ht="30" customHeight="1" x14ac:dyDescent="0.25">
      <c r="A158" s="541"/>
      <c r="B158" s="541"/>
      <c r="C158" s="541"/>
      <c r="D158" s="542"/>
      <c r="E158" s="199" t="s">
        <v>294</v>
      </c>
      <c r="F158" s="353" t="s">
        <v>285</v>
      </c>
      <c r="G158" s="353" t="s">
        <v>285</v>
      </c>
      <c r="H158" s="353" t="s">
        <v>285</v>
      </c>
      <c r="I158" s="353" t="s">
        <v>285</v>
      </c>
      <c r="J158" s="352" t="s">
        <v>226</v>
      </c>
      <c r="K158" s="159" t="s">
        <v>285</v>
      </c>
      <c r="L158" s="159" t="s">
        <v>285</v>
      </c>
      <c r="M158" s="159" t="s">
        <v>285</v>
      </c>
    </row>
    <row r="159" spans="1:13" s="198" customFormat="1" ht="30" customHeight="1" x14ac:dyDescent="0.25">
      <c r="A159" s="541" t="s">
        <v>28</v>
      </c>
      <c r="B159" s="541" t="s">
        <v>215</v>
      </c>
      <c r="C159" s="541" t="s">
        <v>19</v>
      </c>
      <c r="D159" s="542" t="s">
        <v>264</v>
      </c>
      <c r="E159" s="568" t="s">
        <v>620</v>
      </c>
      <c r="F159" s="304" t="s">
        <v>260</v>
      </c>
      <c r="G159" s="305" t="s">
        <v>286</v>
      </c>
      <c r="H159" s="306">
        <v>0</v>
      </c>
      <c r="I159" s="306">
        <v>0</v>
      </c>
      <c r="J159" s="306">
        <v>32.5</v>
      </c>
      <c r="K159" s="566">
        <v>0</v>
      </c>
      <c r="L159" s="566">
        <v>0</v>
      </c>
      <c r="M159" s="566">
        <v>0</v>
      </c>
    </row>
    <row r="160" spans="1:13" s="198" customFormat="1" ht="30" customHeight="1" x14ac:dyDescent="0.25">
      <c r="A160" s="541"/>
      <c r="B160" s="541"/>
      <c r="C160" s="541"/>
      <c r="D160" s="542"/>
      <c r="E160" s="569"/>
      <c r="F160" s="304" t="s">
        <v>259</v>
      </c>
      <c r="G160" s="305" t="s">
        <v>258</v>
      </c>
      <c r="H160" s="307">
        <v>0</v>
      </c>
      <c r="I160" s="307">
        <v>0</v>
      </c>
      <c r="J160" s="307">
        <v>2</v>
      </c>
      <c r="K160" s="567"/>
      <c r="L160" s="567"/>
      <c r="M160" s="567"/>
    </row>
    <row r="161" spans="1:13" s="198" customFormat="1" ht="30" customHeight="1" x14ac:dyDescent="0.25">
      <c r="A161" s="541"/>
      <c r="B161" s="541"/>
      <c r="C161" s="541"/>
      <c r="D161" s="542"/>
      <c r="E161" s="199" t="s">
        <v>294</v>
      </c>
      <c r="F161" s="353" t="s">
        <v>285</v>
      </c>
      <c r="G161" s="353" t="s">
        <v>285</v>
      </c>
      <c r="H161" s="353" t="s">
        <v>285</v>
      </c>
      <c r="I161" s="353" t="s">
        <v>285</v>
      </c>
      <c r="J161" s="352" t="s">
        <v>226</v>
      </c>
      <c r="K161" s="159" t="s">
        <v>285</v>
      </c>
      <c r="L161" s="159" t="s">
        <v>285</v>
      </c>
      <c r="M161" s="159" t="s">
        <v>285</v>
      </c>
    </row>
    <row r="162" spans="1:13" s="198" customFormat="1" ht="30" customHeight="1" x14ac:dyDescent="0.25">
      <c r="A162" s="541" t="s">
        <v>28</v>
      </c>
      <c r="B162" s="541" t="s">
        <v>215</v>
      </c>
      <c r="C162" s="541" t="s">
        <v>19</v>
      </c>
      <c r="D162" s="542" t="s">
        <v>264</v>
      </c>
      <c r="E162" s="568" t="s">
        <v>621</v>
      </c>
      <c r="F162" s="304" t="s">
        <v>260</v>
      </c>
      <c r="G162" s="305" t="s">
        <v>286</v>
      </c>
      <c r="H162" s="306">
        <v>0</v>
      </c>
      <c r="I162" s="306">
        <v>0</v>
      </c>
      <c r="J162" s="306">
        <v>32.5</v>
      </c>
      <c r="K162" s="566">
        <v>0</v>
      </c>
      <c r="L162" s="566">
        <v>0</v>
      </c>
      <c r="M162" s="566">
        <v>0</v>
      </c>
    </row>
    <row r="163" spans="1:13" s="198" customFormat="1" ht="30" customHeight="1" x14ac:dyDescent="0.25">
      <c r="A163" s="541"/>
      <c r="B163" s="541"/>
      <c r="C163" s="541"/>
      <c r="D163" s="542"/>
      <c r="E163" s="569"/>
      <c r="F163" s="304" t="s">
        <v>259</v>
      </c>
      <c r="G163" s="305" t="s">
        <v>258</v>
      </c>
      <c r="H163" s="307">
        <v>0</v>
      </c>
      <c r="I163" s="307">
        <v>0</v>
      </c>
      <c r="J163" s="307">
        <v>1</v>
      </c>
      <c r="K163" s="567"/>
      <c r="L163" s="567"/>
      <c r="M163" s="567"/>
    </row>
    <row r="164" spans="1:13" s="198" customFormat="1" ht="30" customHeight="1" x14ac:dyDescent="0.25">
      <c r="A164" s="541"/>
      <c r="B164" s="541"/>
      <c r="C164" s="541"/>
      <c r="D164" s="542"/>
      <c r="E164" s="199" t="s">
        <v>294</v>
      </c>
      <c r="F164" s="353" t="s">
        <v>285</v>
      </c>
      <c r="G164" s="353" t="s">
        <v>285</v>
      </c>
      <c r="H164" s="353" t="s">
        <v>285</v>
      </c>
      <c r="I164" s="353" t="s">
        <v>285</v>
      </c>
      <c r="J164" s="352" t="s">
        <v>226</v>
      </c>
      <c r="K164" s="159" t="s">
        <v>285</v>
      </c>
      <c r="L164" s="159" t="s">
        <v>285</v>
      </c>
      <c r="M164" s="159" t="s">
        <v>285</v>
      </c>
    </row>
    <row r="165" spans="1:13" s="198" customFormat="1" ht="30" customHeight="1" x14ac:dyDescent="0.25">
      <c r="A165" s="541" t="s">
        <v>28</v>
      </c>
      <c r="B165" s="541" t="s">
        <v>215</v>
      </c>
      <c r="C165" s="541" t="s">
        <v>19</v>
      </c>
      <c r="D165" s="542" t="s">
        <v>264</v>
      </c>
      <c r="E165" s="568" t="s">
        <v>622</v>
      </c>
      <c r="F165" s="304" t="s">
        <v>260</v>
      </c>
      <c r="G165" s="305" t="s">
        <v>286</v>
      </c>
      <c r="H165" s="306">
        <v>0</v>
      </c>
      <c r="I165" s="306">
        <v>0</v>
      </c>
      <c r="J165" s="306">
        <v>34.1</v>
      </c>
      <c r="K165" s="566">
        <v>0</v>
      </c>
      <c r="L165" s="566">
        <v>0</v>
      </c>
      <c r="M165" s="566">
        <v>0</v>
      </c>
    </row>
    <row r="166" spans="1:13" s="198" customFormat="1" ht="30" customHeight="1" x14ac:dyDescent="0.25">
      <c r="A166" s="541"/>
      <c r="B166" s="541"/>
      <c r="C166" s="541"/>
      <c r="D166" s="542"/>
      <c r="E166" s="569"/>
      <c r="F166" s="304" t="s">
        <v>259</v>
      </c>
      <c r="G166" s="305" t="s">
        <v>258</v>
      </c>
      <c r="H166" s="307">
        <v>0</v>
      </c>
      <c r="I166" s="307">
        <v>0</v>
      </c>
      <c r="J166" s="307">
        <v>5</v>
      </c>
      <c r="K166" s="567"/>
      <c r="L166" s="567"/>
      <c r="M166" s="567"/>
    </row>
    <row r="167" spans="1:13" s="198" customFormat="1" ht="30" customHeight="1" x14ac:dyDescent="0.25">
      <c r="A167" s="541"/>
      <c r="B167" s="541"/>
      <c r="C167" s="541"/>
      <c r="D167" s="542"/>
      <c r="E167" s="199" t="s">
        <v>294</v>
      </c>
      <c r="F167" s="353" t="s">
        <v>285</v>
      </c>
      <c r="G167" s="353" t="s">
        <v>285</v>
      </c>
      <c r="H167" s="353" t="s">
        <v>285</v>
      </c>
      <c r="I167" s="353" t="s">
        <v>285</v>
      </c>
      <c r="J167" s="352" t="s">
        <v>226</v>
      </c>
      <c r="K167" s="159" t="s">
        <v>285</v>
      </c>
      <c r="L167" s="159" t="s">
        <v>285</v>
      </c>
      <c r="M167" s="159" t="s">
        <v>285</v>
      </c>
    </row>
    <row r="168" spans="1:13" s="198" customFormat="1" ht="30" customHeight="1" x14ac:dyDescent="0.25">
      <c r="A168" s="541" t="s">
        <v>28</v>
      </c>
      <c r="B168" s="541" t="s">
        <v>215</v>
      </c>
      <c r="C168" s="541" t="s">
        <v>19</v>
      </c>
      <c r="D168" s="542" t="s">
        <v>264</v>
      </c>
      <c r="E168" s="568" t="s">
        <v>623</v>
      </c>
      <c r="F168" s="304" t="s">
        <v>260</v>
      </c>
      <c r="G168" s="305" t="s">
        <v>286</v>
      </c>
      <c r="H168" s="306">
        <v>0</v>
      </c>
      <c r="I168" s="306">
        <v>0</v>
      </c>
      <c r="J168" s="306">
        <v>16.95</v>
      </c>
      <c r="K168" s="566">
        <v>0</v>
      </c>
      <c r="L168" s="566">
        <v>0</v>
      </c>
      <c r="M168" s="566">
        <v>0</v>
      </c>
    </row>
    <row r="169" spans="1:13" s="198" customFormat="1" ht="30" customHeight="1" x14ac:dyDescent="0.25">
      <c r="A169" s="541"/>
      <c r="B169" s="541"/>
      <c r="C169" s="541"/>
      <c r="D169" s="542"/>
      <c r="E169" s="569"/>
      <c r="F169" s="304" t="s">
        <v>259</v>
      </c>
      <c r="G169" s="305" t="s">
        <v>258</v>
      </c>
      <c r="H169" s="307">
        <v>0</v>
      </c>
      <c r="I169" s="307">
        <v>0</v>
      </c>
      <c r="J169" s="307">
        <v>1</v>
      </c>
      <c r="K169" s="567"/>
      <c r="L169" s="567"/>
      <c r="M169" s="567"/>
    </row>
    <row r="170" spans="1:13" s="198" customFormat="1" ht="30" customHeight="1" x14ac:dyDescent="0.25">
      <c r="A170" s="541"/>
      <c r="B170" s="541"/>
      <c r="C170" s="541"/>
      <c r="D170" s="542"/>
      <c r="E170" s="199" t="s">
        <v>294</v>
      </c>
      <c r="F170" s="353" t="s">
        <v>285</v>
      </c>
      <c r="G170" s="353" t="s">
        <v>285</v>
      </c>
      <c r="H170" s="353" t="s">
        <v>285</v>
      </c>
      <c r="I170" s="353" t="s">
        <v>285</v>
      </c>
      <c r="J170" s="352" t="s">
        <v>226</v>
      </c>
      <c r="K170" s="159" t="s">
        <v>285</v>
      </c>
      <c r="L170" s="159" t="s">
        <v>285</v>
      </c>
      <c r="M170" s="159" t="s">
        <v>285</v>
      </c>
    </row>
    <row r="171" spans="1:13" s="198" customFormat="1" ht="30" customHeight="1" x14ac:dyDescent="0.25">
      <c r="A171" s="541" t="s">
        <v>28</v>
      </c>
      <c r="B171" s="541" t="s">
        <v>215</v>
      </c>
      <c r="C171" s="541" t="s">
        <v>19</v>
      </c>
      <c r="D171" s="542" t="s">
        <v>264</v>
      </c>
      <c r="E171" s="568" t="s">
        <v>624</v>
      </c>
      <c r="F171" s="304" t="s">
        <v>260</v>
      </c>
      <c r="G171" s="305" t="s">
        <v>286</v>
      </c>
      <c r="H171" s="306">
        <v>0</v>
      </c>
      <c r="I171" s="306">
        <v>0</v>
      </c>
      <c r="J171" s="306">
        <v>49.4</v>
      </c>
      <c r="K171" s="566">
        <v>0</v>
      </c>
      <c r="L171" s="566">
        <v>0</v>
      </c>
      <c r="M171" s="566">
        <v>0</v>
      </c>
    </row>
    <row r="172" spans="1:13" s="198" customFormat="1" ht="30" customHeight="1" x14ac:dyDescent="0.25">
      <c r="A172" s="541"/>
      <c r="B172" s="541"/>
      <c r="C172" s="541"/>
      <c r="D172" s="542"/>
      <c r="E172" s="569"/>
      <c r="F172" s="304" t="s">
        <v>259</v>
      </c>
      <c r="G172" s="305" t="s">
        <v>258</v>
      </c>
      <c r="H172" s="307">
        <v>0</v>
      </c>
      <c r="I172" s="307">
        <v>0</v>
      </c>
      <c r="J172" s="307">
        <v>9</v>
      </c>
      <c r="K172" s="567"/>
      <c r="L172" s="567"/>
      <c r="M172" s="567"/>
    </row>
    <row r="173" spans="1:13" s="198" customFormat="1" ht="30" customHeight="1" x14ac:dyDescent="0.25">
      <c r="A173" s="541"/>
      <c r="B173" s="541"/>
      <c r="C173" s="541"/>
      <c r="D173" s="542"/>
      <c r="E173" s="199" t="s">
        <v>294</v>
      </c>
      <c r="F173" s="353" t="s">
        <v>285</v>
      </c>
      <c r="G173" s="353" t="s">
        <v>285</v>
      </c>
      <c r="H173" s="353" t="s">
        <v>285</v>
      </c>
      <c r="I173" s="353" t="s">
        <v>285</v>
      </c>
      <c r="J173" s="352" t="s">
        <v>226</v>
      </c>
      <c r="K173" s="159" t="s">
        <v>285</v>
      </c>
      <c r="L173" s="159" t="s">
        <v>285</v>
      </c>
      <c r="M173" s="159" t="s">
        <v>285</v>
      </c>
    </row>
    <row r="174" spans="1:13" s="198" customFormat="1" ht="30" customHeight="1" x14ac:dyDescent="0.25">
      <c r="A174" s="541" t="s">
        <v>28</v>
      </c>
      <c r="B174" s="541" t="s">
        <v>215</v>
      </c>
      <c r="C174" s="541" t="s">
        <v>19</v>
      </c>
      <c r="D174" s="542" t="s">
        <v>264</v>
      </c>
      <c r="E174" s="568" t="s">
        <v>625</v>
      </c>
      <c r="F174" s="304" t="s">
        <v>260</v>
      </c>
      <c r="G174" s="305" t="s">
        <v>286</v>
      </c>
      <c r="H174" s="306">
        <v>0</v>
      </c>
      <c r="I174" s="306">
        <v>0</v>
      </c>
      <c r="J174" s="306">
        <v>32.299999999999997</v>
      </c>
      <c r="K174" s="566">
        <v>0</v>
      </c>
      <c r="L174" s="566">
        <v>0</v>
      </c>
      <c r="M174" s="566">
        <v>0</v>
      </c>
    </row>
    <row r="175" spans="1:13" s="198" customFormat="1" ht="30" customHeight="1" x14ac:dyDescent="0.25">
      <c r="A175" s="541"/>
      <c r="B175" s="541"/>
      <c r="C175" s="541"/>
      <c r="D175" s="542"/>
      <c r="E175" s="569"/>
      <c r="F175" s="304" t="s">
        <v>259</v>
      </c>
      <c r="G175" s="305" t="s">
        <v>258</v>
      </c>
      <c r="H175" s="307">
        <v>0</v>
      </c>
      <c r="I175" s="307">
        <v>0</v>
      </c>
      <c r="J175" s="307">
        <v>1</v>
      </c>
      <c r="K175" s="567"/>
      <c r="L175" s="567"/>
      <c r="M175" s="567"/>
    </row>
    <row r="176" spans="1:13" s="198" customFormat="1" ht="30" customHeight="1" x14ac:dyDescent="0.25">
      <c r="A176" s="541"/>
      <c r="B176" s="541"/>
      <c r="C176" s="541"/>
      <c r="D176" s="542"/>
      <c r="E176" s="199" t="s">
        <v>294</v>
      </c>
      <c r="F176" s="353" t="s">
        <v>285</v>
      </c>
      <c r="G176" s="353" t="s">
        <v>285</v>
      </c>
      <c r="H176" s="353" t="s">
        <v>285</v>
      </c>
      <c r="I176" s="353" t="s">
        <v>285</v>
      </c>
      <c r="J176" s="352" t="s">
        <v>226</v>
      </c>
      <c r="K176" s="159" t="s">
        <v>285</v>
      </c>
      <c r="L176" s="159" t="s">
        <v>285</v>
      </c>
      <c r="M176" s="159" t="s">
        <v>285</v>
      </c>
    </row>
    <row r="177" spans="1:13" s="198" customFormat="1" ht="30" customHeight="1" x14ac:dyDescent="0.25">
      <c r="A177" s="541" t="s">
        <v>28</v>
      </c>
      <c r="B177" s="541" t="s">
        <v>215</v>
      </c>
      <c r="C177" s="541" t="s">
        <v>19</v>
      </c>
      <c r="D177" s="542" t="s">
        <v>264</v>
      </c>
      <c r="E177" s="568" t="s">
        <v>626</v>
      </c>
      <c r="F177" s="304" t="s">
        <v>260</v>
      </c>
      <c r="G177" s="305" t="s">
        <v>286</v>
      </c>
      <c r="H177" s="306">
        <v>0</v>
      </c>
      <c r="I177" s="306">
        <v>0</v>
      </c>
      <c r="J177" s="306">
        <v>36.9</v>
      </c>
      <c r="K177" s="566">
        <v>0</v>
      </c>
      <c r="L177" s="566">
        <v>0</v>
      </c>
      <c r="M177" s="566">
        <v>0</v>
      </c>
    </row>
    <row r="178" spans="1:13" s="198" customFormat="1" ht="30" customHeight="1" x14ac:dyDescent="0.25">
      <c r="A178" s="541"/>
      <c r="B178" s="541"/>
      <c r="C178" s="541"/>
      <c r="D178" s="542"/>
      <c r="E178" s="569"/>
      <c r="F178" s="304" t="s">
        <v>259</v>
      </c>
      <c r="G178" s="305" t="s">
        <v>258</v>
      </c>
      <c r="H178" s="307">
        <v>0</v>
      </c>
      <c r="I178" s="307">
        <v>0</v>
      </c>
      <c r="J178" s="307">
        <v>3</v>
      </c>
      <c r="K178" s="567"/>
      <c r="L178" s="567"/>
      <c r="M178" s="567"/>
    </row>
    <row r="179" spans="1:13" s="198" customFormat="1" ht="30" customHeight="1" x14ac:dyDescent="0.25">
      <c r="A179" s="541"/>
      <c r="B179" s="541"/>
      <c r="C179" s="541"/>
      <c r="D179" s="542"/>
      <c r="E179" s="199" t="s">
        <v>294</v>
      </c>
      <c r="F179" s="353" t="s">
        <v>285</v>
      </c>
      <c r="G179" s="353" t="s">
        <v>285</v>
      </c>
      <c r="H179" s="353" t="s">
        <v>285</v>
      </c>
      <c r="I179" s="353" t="s">
        <v>285</v>
      </c>
      <c r="J179" s="352" t="s">
        <v>226</v>
      </c>
      <c r="K179" s="159" t="s">
        <v>285</v>
      </c>
      <c r="L179" s="159" t="s">
        <v>285</v>
      </c>
      <c r="M179" s="159" t="s">
        <v>285</v>
      </c>
    </row>
    <row r="180" spans="1:13" s="198" customFormat="1" ht="30" customHeight="1" x14ac:dyDescent="0.25">
      <c r="A180" s="541" t="s">
        <v>28</v>
      </c>
      <c r="B180" s="541" t="s">
        <v>215</v>
      </c>
      <c r="C180" s="541" t="s">
        <v>19</v>
      </c>
      <c r="D180" s="542" t="s">
        <v>264</v>
      </c>
      <c r="E180" s="568" t="s">
        <v>627</v>
      </c>
      <c r="F180" s="304" t="s">
        <v>260</v>
      </c>
      <c r="G180" s="305" t="s">
        <v>286</v>
      </c>
      <c r="H180" s="306">
        <v>0</v>
      </c>
      <c r="I180" s="306">
        <v>0</v>
      </c>
      <c r="J180" s="306">
        <v>27.5</v>
      </c>
      <c r="K180" s="566">
        <v>0</v>
      </c>
      <c r="L180" s="566">
        <v>0</v>
      </c>
      <c r="M180" s="566">
        <v>0</v>
      </c>
    </row>
    <row r="181" spans="1:13" s="198" customFormat="1" ht="30" customHeight="1" x14ac:dyDescent="0.25">
      <c r="A181" s="541"/>
      <c r="B181" s="541"/>
      <c r="C181" s="541"/>
      <c r="D181" s="542"/>
      <c r="E181" s="569"/>
      <c r="F181" s="304" t="s">
        <v>259</v>
      </c>
      <c r="G181" s="305" t="s">
        <v>258</v>
      </c>
      <c r="H181" s="307">
        <v>0</v>
      </c>
      <c r="I181" s="307">
        <v>0</v>
      </c>
      <c r="J181" s="307">
        <v>1</v>
      </c>
      <c r="K181" s="567"/>
      <c r="L181" s="567"/>
      <c r="M181" s="567"/>
    </row>
    <row r="182" spans="1:13" s="198" customFormat="1" ht="30" customHeight="1" x14ac:dyDescent="0.25">
      <c r="A182" s="541"/>
      <c r="B182" s="541"/>
      <c r="C182" s="541"/>
      <c r="D182" s="542"/>
      <c r="E182" s="199" t="s">
        <v>294</v>
      </c>
      <c r="F182" s="353" t="s">
        <v>285</v>
      </c>
      <c r="G182" s="353" t="s">
        <v>285</v>
      </c>
      <c r="H182" s="353" t="s">
        <v>285</v>
      </c>
      <c r="I182" s="353" t="s">
        <v>285</v>
      </c>
      <c r="J182" s="352" t="s">
        <v>226</v>
      </c>
      <c r="K182" s="159" t="s">
        <v>285</v>
      </c>
      <c r="L182" s="159" t="s">
        <v>285</v>
      </c>
      <c r="M182" s="159" t="s">
        <v>285</v>
      </c>
    </row>
    <row r="183" spans="1:13" s="198" customFormat="1" ht="30" customHeight="1" x14ac:dyDescent="0.25">
      <c r="A183" s="541" t="s">
        <v>28</v>
      </c>
      <c r="B183" s="541" t="s">
        <v>215</v>
      </c>
      <c r="C183" s="541" t="s">
        <v>19</v>
      </c>
      <c r="D183" s="542" t="s">
        <v>264</v>
      </c>
      <c r="E183" s="568" t="s">
        <v>628</v>
      </c>
      <c r="F183" s="304" t="s">
        <v>260</v>
      </c>
      <c r="G183" s="305" t="s">
        <v>286</v>
      </c>
      <c r="H183" s="306">
        <v>0</v>
      </c>
      <c r="I183" s="306">
        <v>0</v>
      </c>
      <c r="J183" s="306">
        <v>54.3</v>
      </c>
      <c r="K183" s="566">
        <v>0</v>
      </c>
      <c r="L183" s="566">
        <v>0</v>
      </c>
      <c r="M183" s="566">
        <v>0</v>
      </c>
    </row>
    <row r="184" spans="1:13" s="198" customFormat="1" ht="30" customHeight="1" x14ac:dyDescent="0.25">
      <c r="A184" s="541"/>
      <c r="B184" s="541"/>
      <c r="C184" s="541"/>
      <c r="D184" s="542"/>
      <c r="E184" s="569"/>
      <c r="F184" s="304" t="s">
        <v>259</v>
      </c>
      <c r="G184" s="305" t="s">
        <v>258</v>
      </c>
      <c r="H184" s="307">
        <v>0</v>
      </c>
      <c r="I184" s="307">
        <v>0</v>
      </c>
      <c r="J184" s="307">
        <v>5</v>
      </c>
      <c r="K184" s="567"/>
      <c r="L184" s="567"/>
      <c r="M184" s="567"/>
    </row>
    <row r="185" spans="1:13" s="198" customFormat="1" ht="30" customHeight="1" x14ac:dyDescent="0.25">
      <c r="A185" s="541"/>
      <c r="B185" s="541"/>
      <c r="C185" s="541"/>
      <c r="D185" s="542"/>
      <c r="E185" s="199" t="s">
        <v>294</v>
      </c>
      <c r="F185" s="353" t="s">
        <v>285</v>
      </c>
      <c r="G185" s="353" t="s">
        <v>285</v>
      </c>
      <c r="H185" s="353" t="s">
        <v>285</v>
      </c>
      <c r="I185" s="353" t="s">
        <v>285</v>
      </c>
      <c r="J185" s="352" t="s">
        <v>226</v>
      </c>
      <c r="K185" s="159" t="s">
        <v>285</v>
      </c>
      <c r="L185" s="159" t="s">
        <v>285</v>
      </c>
      <c r="M185" s="159" t="s">
        <v>285</v>
      </c>
    </row>
    <row r="186" spans="1:13" s="198" customFormat="1" ht="30" customHeight="1" x14ac:dyDescent="0.25">
      <c r="A186" s="541" t="s">
        <v>28</v>
      </c>
      <c r="B186" s="541" t="s">
        <v>215</v>
      </c>
      <c r="C186" s="541" t="s">
        <v>19</v>
      </c>
      <c r="D186" s="542" t="s">
        <v>264</v>
      </c>
      <c r="E186" s="568" t="s">
        <v>629</v>
      </c>
      <c r="F186" s="304" t="s">
        <v>260</v>
      </c>
      <c r="G186" s="305" t="s">
        <v>286</v>
      </c>
      <c r="H186" s="306">
        <v>0</v>
      </c>
      <c r="I186" s="306">
        <v>0</v>
      </c>
      <c r="J186" s="306">
        <v>34.4</v>
      </c>
      <c r="K186" s="566">
        <v>0</v>
      </c>
      <c r="L186" s="566">
        <v>0</v>
      </c>
      <c r="M186" s="566">
        <v>0</v>
      </c>
    </row>
    <row r="187" spans="1:13" s="198" customFormat="1" ht="30" customHeight="1" x14ac:dyDescent="0.25">
      <c r="A187" s="541"/>
      <c r="B187" s="541"/>
      <c r="C187" s="541"/>
      <c r="D187" s="542"/>
      <c r="E187" s="569"/>
      <c r="F187" s="304" t="s">
        <v>259</v>
      </c>
      <c r="G187" s="305" t="s">
        <v>258</v>
      </c>
      <c r="H187" s="307">
        <v>0</v>
      </c>
      <c r="I187" s="307">
        <v>0</v>
      </c>
      <c r="J187" s="307">
        <v>3</v>
      </c>
      <c r="K187" s="567"/>
      <c r="L187" s="567"/>
      <c r="M187" s="567"/>
    </row>
    <row r="188" spans="1:13" s="198" customFormat="1" ht="30" customHeight="1" x14ac:dyDescent="0.25">
      <c r="A188" s="541"/>
      <c r="B188" s="541"/>
      <c r="C188" s="541"/>
      <c r="D188" s="542"/>
      <c r="E188" s="199" t="s">
        <v>294</v>
      </c>
      <c r="F188" s="353" t="s">
        <v>285</v>
      </c>
      <c r="G188" s="353" t="s">
        <v>285</v>
      </c>
      <c r="H188" s="353" t="s">
        <v>285</v>
      </c>
      <c r="I188" s="353" t="s">
        <v>285</v>
      </c>
      <c r="J188" s="352" t="s">
        <v>226</v>
      </c>
      <c r="K188" s="159" t="s">
        <v>285</v>
      </c>
      <c r="L188" s="159" t="s">
        <v>285</v>
      </c>
      <c r="M188" s="159" t="s">
        <v>285</v>
      </c>
    </row>
    <row r="189" spans="1:13" s="198" customFormat="1" ht="30" customHeight="1" x14ac:dyDescent="0.25">
      <c r="A189" s="541" t="s">
        <v>28</v>
      </c>
      <c r="B189" s="541" t="s">
        <v>215</v>
      </c>
      <c r="C189" s="541" t="s">
        <v>19</v>
      </c>
      <c r="D189" s="542" t="s">
        <v>264</v>
      </c>
      <c r="E189" s="568" t="s">
        <v>630</v>
      </c>
      <c r="F189" s="304" t="s">
        <v>260</v>
      </c>
      <c r="G189" s="305" t="s">
        <v>286</v>
      </c>
      <c r="H189" s="306">
        <v>0</v>
      </c>
      <c r="I189" s="306">
        <v>0</v>
      </c>
      <c r="J189" s="306">
        <v>12.8</v>
      </c>
      <c r="K189" s="566">
        <v>0</v>
      </c>
      <c r="L189" s="566">
        <v>0</v>
      </c>
      <c r="M189" s="566">
        <v>0</v>
      </c>
    </row>
    <row r="190" spans="1:13" s="198" customFormat="1" ht="30" customHeight="1" x14ac:dyDescent="0.25">
      <c r="A190" s="541"/>
      <c r="B190" s="541"/>
      <c r="C190" s="541"/>
      <c r="D190" s="542"/>
      <c r="E190" s="569"/>
      <c r="F190" s="304" t="s">
        <v>259</v>
      </c>
      <c r="G190" s="305" t="s">
        <v>258</v>
      </c>
      <c r="H190" s="307">
        <v>0</v>
      </c>
      <c r="I190" s="307">
        <v>0</v>
      </c>
      <c r="J190" s="307">
        <v>3</v>
      </c>
      <c r="K190" s="567"/>
      <c r="L190" s="567"/>
      <c r="M190" s="567"/>
    </row>
    <row r="191" spans="1:13" s="198" customFormat="1" ht="30" customHeight="1" x14ac:dyDescent="0.25">
      <c r="A191" s="541"/>
      <c r="B191" s="541"/>
      <c r="C191" s="541"/>
      <c r="D191" s="542"/>
      <c r="E191" s="199" t="s">
        <v>294</v>
      </c>
      <c r="F191" s="353" t="s">
        <v>285</v>
      </c>
      <c r="G191" s="353" t="s">
        <v>285</v>
      </c>
      <c r="H191" s="353" t="s">
        <v>285</v>
      </c>
      <c r="I191" s="353" t="s">
        <v>285</v>
      </c>
      <c r="J191" s="352" t="s">
        <v>226</v>
      </c>
      <c r="K191" s="159" t="s">
        <v>285</v>
      </c>
      <c r="L191" s="159" t="s">
        <v>285</v>
      </c>
      <c r="M191" s="159" t="s">
        <v>285</v>
      </c>
    </row>
    <row r="192" spans="1:13" s="198" customFormat="1" ht="30" customHeight="1" x14ac:dyDescent="0.25">
      <c r="A192" s="308"/>
      <c r="B192" s="308"/>
      <c r="C192" s="308"/>
      <c r="D192" s="309"/>
      <c r="E192" s="310"/>
      <c r="F192" s="309"/>
      <c r="G192" s="309"/>
      <c r="H192" s="309"/>
      <c r="I192" s="309"/>
      <c r="J192" s="308"/>
      <c r="K192" s="311"/>
      <c r="L192" s="311"/>
      <c r="M192" s="311"/>
    </row>
    <row r="193" spans="1:13" s="198" customFormat="1" ht="30" customHeight="1" x14ac:dyDescent="0.25">
      <c r="A193" s="182"/>
      <c r="B193" s="182"/>
      <c r="C193" s="182"/>
      <c r="D193" s="182"/>
      <c r="E193" s="183"/>
      <c r="F193" s="184"/>
      <c r="G193" s="182"/>
      <c r="H193" s="182"/>
      <c r="I193" s="182"/>
      <c r="J193" s="182"/>
      <c r="K193" s="182"/>
      <c r="L193" s="182"/>
      <c r="M193" s="182"/>
    </row>
    <row r="194" spans="1:13" s="198" customFormat="1" ht="30" customHeight="1" x14ac:dyDescent="0.25">
      <c r="A194" s="182"/>
      <c r="B194" s="182"/>
      <c r="C194" s="182"/>
      <c r="D194" s="182"/>
      <c r="E194" s="183"/>
      <c r="F194" s="184"/>
      <c r="G194" s="182"/>
      <c r="H194" s="182"/>
      <c r="I194" s="182"/>
      <c r="J194" s="182"/>
      <c r="K194" s="182"/>
      <c r="L194" s="182"/>
      <c r="M194" s="182"/>
    </row>
    <row r="195" spans="1:13" s="198" customFormat="1" ht="30" customHeight="1" x14ac:dyDescent="0.25">
      <c r="A195" s="182"/>
      <c r="B195" s="182"/>
      <c r="C195" s="182"/>
      <c r="D195" s="182"/>
      <c r="E195" s="183"/>
      <c r="F195" s="184"/>
      <c r="G195" s="182"/>
      <c r="H195" s="182"/>
      <c r="I195" s="182"/>
      <c r="J195" s="182"/>
      <c r="K195" s="182"/>
      <c r="L195" s="182"/>
      <c r="M195" s="182"/>
    </row>
    <row r="196" spans="1:13" s="198" customFormat="1" ht="30" customHeight="1" x14ac:dyDescent="0.25">
      <c r="A196" s="182"/>
      <c r="B196" s="182"/>
      <c r="C196" s="182"/>
      <c r="D196" s="182"/>
      <c r="E196" s="183"/>
      <c r="F196" s="184"/>
      <c r="G196" s="182"/>
      <c r="H196" s="182"/>
      <c r="I196" s="182"/>
      <c r="J196" s="182"/>
      <c r="K196" s="182"/>
      <c r="L196" s="182"/>
      <c r="M196" s="182"/>
    </row>
    <row r="197" spans="1:13" s="198" customFormat="1" ht="30" customHeight="1" x14ac:dyDescent="0.25">
      <c r="A197" s="182"/>
      <c r="B197" s="182"/>
      <c r="C197" s="182"/>
      <c r="D197" s="182"/>
      <c r="E197" s="183"/>
      <c r="F197" s="184"/>
      <c r="G197" s="182"/>
      <c r="H197" s="182"/>
      <c r="I197" s="182"/>
      <c r="J197" s="182"/>
      <c r="K197" s="182"/>
      <c r="L197" s="182"/>
      <c r="M197" s="182"/>
    </row>
    <row r="198" spans="1:13" s="198" customFormat="1" ht="30" customHeight="1" x14ac:dyDescent="0.25">
      <c r="A198" s="182"/>
      <c r="B198" s="182"/>
      <c r="C198" s="182"/>
      <c r="D198" s="182"/>
      <c r="E198" s="183"/>
      <c r="F198" s="184"/>
      <c r="G198" s="182"/>
      <c r="H198" s="182"/>
      <c r="I198" s="182"/>
      <c r="J198" s="182"/>
      <c r="K198" s="182"/>
      <c r="L198" s="182"/>
      <c r="M198" s="182"/>
    </row>
    <row r="199" spans="1:13" s="198" customFormat="1" ht="30" customHeight="1" x14ac:dyDescent="0.25">
      <c r="A199" s="182"/>
      <c r="B199" s="182"/>
      <c r="C199" s="182"/>
      <c r="D199" s="182"/>
      <c r="E199" s="183"/>
      <c r="F199" s="184"/>
      <c r="G199" s="182"/>
      <c r="H199" s="182"/>
      <c r="I199" s="182"/>
      <c r="J199" s="182"/>
      <c r="K199" s="182"/>
      <c r="L199" s="182"/>
      <c r="M199" s="182"/>
    </row>
  </sheetData>
  <autoFilter ref="A1:M128">
    <filterColumn colId="10" showButton="0"/>
    <filterColumn colId="11" showButton="0"/>
  </autoFilter>
  <mergeCells count="410">
    <mergeCell ref="L186:L187"/>
    <mergeCell ref="M186:M187"/>
    <mergeCell ref="A189:A191"/>
    <mergeCell ref="B189:B191"/>
    <mergeCell ref="C189:C191"/>
    <mergeCell ref="D189:D191"/>
    <mergeCell ref="E189:E190"/>
    <mergeCell ref="K189:K190"/>
    <mergeCell ref="L189:L190"/>
    <mergeCell ref="M189:M190"/>
    <mergeCell ref="A186:A188"/>
    <mergeCell ref="B186:B188"/>
    <mergeCell ref="C186:C188"/>
    <mergeCell ref="D186:D188"/>
    <mergeCell ref="E186:E187"/>
    <mergeCell ref="K186:K187"/>
    <mergeCell ref="L180:L181"/>
    <mergeCell ref="M180:M181"/>
    <mergeCell ref="A183:A185"/>
    <mergeCell ref="B183:B185"/>
    <mergeCell ref="C183:C185"/>
    <mergeCell ref="D183:D185"/>
    <mergeCell ref="E183:E184"/>
    <mergeCell ref="K183:K184"/>
    <mergeCell ref="L183:L184"/>
    <mergeCell ref="M183:M184"/>
    <mergeCell ref="A180:A182"/>
    <mergeCell ref="B180:B182"/>
    <mergeCell ref="C180:C182"/>
    <mergeCell ref="D180:D182"/>
    <mergeCell ref="E180:E181"/>
    <mergeCell ref="K180:K181"/>
    <mergeCell ref="L174:L175"/>
    <mergeCell ref="M174:M175"/>
    <mergeCell ref="A177:A179"/>
    <mergeCell ref="B177:B179"/>
    <mergeCell ref="C177:C179"/>
    <mergeCell ref="D177:D179"/>
    <mergeCell ref="E177:E178"/>
    <mergeCell ref="K177:K178"/>
    <mergeCell ref="L177:L178"/>
    <mergeCell ref="M177:M178"/>
    <mergeCell ref="A174:A176"/>
    <mergeCell ref="B174:B176"/>
    <mergeCell ref="C174:C176"/>
    <mergeCell ref="D174:D176"/>
    <mergeCell ref="E174:E175"/>
    <mergeCell ref="K174:K175"/>
    <mergeCell ref="L168:L169"/>
    <mergeCell ref="M168:M169"/>
    <mergeCell ref="A171:A173"/>
    <mergeCell ref="B171:B173"/>
    <mergeCell ref="C171:C173"/>
    <mergeCell ref="D171:D173"/>
    <mergeCell ref="E171:E172"/>
    <mergeCell ref="K171:K172"/>
    <mergeCell ref="L171:L172"/>
    <mergeCell ref="M171:M172"/>
    <mergeCell ref="A168:A170"/>
    <mergeCell ref="B168:B170"/>
    <mergeCell ref="C168:C170"/>
    <mergeCell ref="D168:D170"/>
    <mergeCell ref="E168:E169"/>
    <mergeCell ref="K168:K169"/>
    <mergeCell ref="L162:L163"/>
    <mergeCell ref="M162:M163"/>
    <mergeCell ref="A165:A167"/>
    <mergeCell ref="B165:B167"/>
    <mergeCell ref="C165:C167"/>
    <mergeCell ref="D165:D167"/>
    <mergeCell ref="E165:E166"/>
    <mergeCell ref="K165:K166"/>
    <mergeCell ref="L165:L166"/>
    <mergeCell ref="M165:M166"/>
    <mergeCell ref="A162:A164"/>
    <mergeCell ref="B162:B164"/>
    <mergeCell ref="C162:C164"/>
    <mergeCell ref="D162:D164"/>
    <mergeCell ref="E162:E163"/>
    <mergeCell ref="K162:K163"/>
    <mergeCell ref="L156:L157"/>
    <mergeCell ref="M156:M157"/>
    <mergeCell ref="A159:A161"/>
    <mergeCell ref="B159:B161"/>
    <mergeCell ref="C159:C161"/>
    <mergeCell ref="D159:D161"/>
    <mergeCell ref="E159:E160"/>
    <mergeCell ref="K159:K160"/>
    <mergeCell ref="L159:L160"/>
    <mergeCell ref="M159:M160"/>
    <mergeCell ref="A156:A158"/>
    <mergeCell ref="B156:B158"/>
    <mergeCell ref="C156:C158"/>
    <mergeCell ref="D156:D158"/>
    <mergeCell ref="E156:E157"/>
    <mergeCell ref="K156:K157"/>
    <mergeCell ref="L150:L151"/>
    <mergeCell ref="M150:M151"/>
    <mergeCell ref="A153:A155"/>
    <mergeCell ref="B153:B155"/>
    <mergeCell ref="C153:C155"/>
    <mergeCell ref="D153:D155"/>
    <mergeCell ref="E153:E154"/>
    <mergeCell ref="K153:K154"/>
    <mergeCell ref="L153:L154"/>
    <mergeCell ref="M153:M154"/>
    <mergeCell ref="A150:A152"/>
    <mergeCell ref="B150:B152"/>
    <mergeCell ref="C150:C152"/>
    <mergeCell ref="D150:D152"/>
    <mergeCell ref="E150:E151"/>
    <mergeCell ref="K150:K151"/>
    <mergeCell ref="L144:L145"/>
    <mergeCell ref="M144:M145"/>
    <mergeCell ref="A147:A149"/>
    <mergeCell ref="B147:B149"/>
    <mergeCell ref="C147:C149"/>
    <mergeCell ref="D147:D149"/>
    <mergeCell ref="E147:E148"/>
    <mergeCell ref="K147:K148"/>
    <mergeCell ref="L147:L148"/>
    <mergeCell ref="M147:M148"/>
    <mergeCell ref="A144:A146"/>
    <mergeCell ref="B144:B146"/>
    <mergeCell ref="C144:C146"/>
    <mergeCell ref="D144:D146"/>
    <mergeCell ref="E144:E145"/>
    <mergeCell ref="K144:K145"/>
    <mergeCell ref="L138:L139"/>
    <mergeCell ref="M138:M139"/>
    <mergeCell ref="A141:A143"/>
    <mergeCell ref="B141:B143"/>
    <mergeCell ref="C141:C143"/>
    <mergeCell ref="D141:D143"/>
    <mergeCell ref="E141:E142"/>
    <mergeCell ref="K141:K142"/>
    <mergeCell ref="L141:L142"/>
    <mergeCell ref="M141:M142"/>
    <mergeCell ref="A138:A140"/>
    <mergeCell ref="B138:B140"/>
    <mergeCell ref="C138:C140"/>
    <mergeCell ref="D138:D140"/>
    <mergeCell ref="E138:E139"/>
    <mergeCell ref="K138:K139"/>
    <mergeCell ref="L132:L133"/>
    <mergeCell ref="M132:M133"/>
    <mergeCell ref="A135:A137"/>
    <mergeCell ref="B135:B137"/>
    <mergeCell ref="C135:C137"/>
    <mergeCell ref="D135:D137"/>
    <mergeCell ref="E135:E136"/>
    <mergeCell ref="K135:K136"/>
    <mergeCell ref="L135:L136"/>
    <mergeCell ref="M135:M136"/>
    <mergeCell ref="A132:A134"/>
    <mergeCell ref="B132:B134"/>
    <mergeCell ref="C132:C134"/>
    <mergeCell ref="D132:D134"/>
    <mergeCell ref="E132:E133"/>
    <mergeCell ref="K132:K133"/>
    <mergeCell ref="L126:L127"/>
    <mergeCell ref="M126:M127"/>
    <mergeCell ref="A129:A131"/>
    <mergeCell ref="B129:B131"/>
    <mergeCell ref="C129:C131"/>
    <mergeCell ref="D129:D131"/>
    <mergeCell ref="E129:E130"/>
    <mergeCell ref="K129:K130"/>
    <mergeCell ref="L129:L130"/>
    <mergeCell ref="M129:M130"/>
    <mergeCell ref="A126:A128"/>
    <mergeCell ref="B126:B128"/>
    <mergeCell ref="C126:C128"/>
    <mergeCell ref="D126:D128"/>
    <mergeCell ref="E126:E127"/>
    <mergeCell ref="K126:K127"/>
    <mergeCell ref="L120:L121"/>
    <mergeCell ref="M120:M121"/>
    <mergeCell ref="A123:A125"/>
    <mergeCell ref="B123:B125"/>
    <mergeCell ref="C123:C125"/>
    <mergeCell ref="D123:D125"/>
    <mergeCell ref="E123:E124"/>
    <mergeCell ref="K123:K124"/>
    <mergeCell ref="L123:L124"/>
    <mergeCell ref="M123:M124"/>
    <mergeCell ref="A120:A122"/>
    <mergeCell ref="B120:B122"/>
    <mergeCell ref="C120:C122"/>
    <mergeCell ref="D120:D122"/>
    <mergeCell ref="E120:E121"/>
    <mergeCell ref="K120:K121"/>
    <mergeCell ref="L115:L116"/>
    <mergeCell ref="M115:M116"/>
    <mergeCell ref="A118:A119"/>
    <mergeCell ref="B118:B119"/>
    <mergeCell ref="C118:C119"/>
    <mergeCell ref="D118:D119"/>
    <mergeCell ref="E118:E119"/>
    <mergeCell ref="K118:K119"/>
    <mergeCell ref="L118:L119"/>
    <mergeCell ref="M118:M119"/>
    <mergeCell ref="A115:A117"/>
    <mergeCell ref="B115:B117"/>
    <mergeCell ref="C115:C117"/>
    <mergeCell ref="D115:D117"/>
    <mergeCell ref="E115:E116"/>
    <mergeCell ref="K115:K116"/>
    <mergeCell ref="L107:L108"/>
    <mergeCell ref="M107:M108"/>
    <mergeCell ref="A111:A114"/>
    <mergeCell ref="B111:B114"/>
    <mergeCell ref="C111:C114"/>
    <mergeCell ref="D111:D114"/>
    <mergeCell ref="E111:E112"/>
    <mergeCell ref="K111:K112"/>
    <mergeCell ref="L111:L112"/>
    <mergeCell ref="M111:M112"/>
    <mergeCell ref="A107:A110"/>
    <mergeCell ref="B107:B110"/>
    <mergeCell ref="C107:C110"/>
    <mergeCell ref="D107:D110"/>
    <mergeCell ref="E107:E108"/>
    <mergeCell ref="K107:K108"/>
    <mergeCell ref="L99:L100"/>
    <mergeCell ref="M99:M100"/>
    <mergeCell ref="A103:A106"/>
    <mergeCell ref="B103:B106"/>
    <mergeCell ref="C103:C106"/>
    <mergeCell ref="D103:D106"/>
    <mergeCell ref="E103:E104"/>
    <mergeCell ref="K103:K104"/>
    <mergeCell ref="L103:L104"/>
    <mergeCell ref="M103:M104"/>
    <mergeCell ref="A99:A102"/>
    <mergeCell ref="B99:B102"/>
    <mergeCell ref="C99:C102"/>
    <mergeCell ref="D99:D102"/>
    <mergeCell ref="E99:E100"/>
    <mergeCell ref="K99:K100"/>
    <mergeCell ref="L92:L93"/>
    <mergeCell ref="M92:M93"/>
    <mergeCell ref="A97:A98"/>
    <mergeCell ref="B97:B98"/>
    <mergeCell ref="C97:C98"/>
    <mergeCell ref="D97:D98"/>
    <mergeCell ref="E97:E98"/>
    <mergeCell ref="K97:K98"/>
    <mergeCell ref="L97:L98"/>
    <mergeCell ref="M97:M98"/>
    <mergeCell ref="A92:A96"/>
    <mergeCell ref="B92:B96"/>
    <mergeCell ref="C92:C96"/>
    <mergeCell ref="D92:D96"/>
    <mergeCell ref="E92:E93"/>
    <mergeCell ref="K92:K93"/>
    <mergeCell ref="L82:L83"/>
    <mergeCell ref="M82:M83"/>
    <mergeCell ref="A87:A91"/>
    <mergeCell ref="B87:B91"/>
    <mergeCell ref="C87:C91"/>
    <mergeCell ref="D87:D91"/>
    <mergeCell ref="E87:E88"/>
    <mergeCell ref="K87:K88"/>
    <mergeCell ref="L87:L88"/>
    <mergeCell ref="M87:M88"/>
    <mergeCell ref="A82:A86"/>
    <mergeCell ref="B82:B86"/>
    <mergeCell ref="C82:C86"/>
    <mergeCell ref="D82:D86"/>
    <mergeCell ref="E82:E83"/>
    <mergeCell ref="K82:K83"/>
    <mergeCell ref="L72:L73"/>
    <mergeCell ref="M72:M73"/>
    <mergeCell ref="A77:A81"/>
    <mergeCell ref="B77:B81"/>
    <mergeCell ref="C77:C81"/>
    <mergeCell ref="D77:D81"/>
    <mergeCell ref="E77:E78"/>
    <mergeCell ref="K77:K78"/>
    <mergeCell ref="L77:L78"/>
    <mergeCell ref="M77:M78"/>
    <mergeCell ref="A72:A76"/>
    <mergeCell ref="B72:B76"/>
    <mergeCell ref="C72:C76"/>
    <mergeCell ref="D72:D76"/>
    <mergeCell ref="E72:E73"/>
    <mergeCell ref="K72:K73"/>
    <mergeCell ref="L62:L63"/>
    <mergeCell ref="M62:M63"/>
    <mergeCell ref="A67:A71"/>
    <mergeCell ref="B67:B71"/>
    <mergeCell ref="C67:C71"/>
    <mergeCell ref="D67:D71"/>
    <mergeCell ref="E67:E68"/>
    <mergeCell ref="K67:K68"/>
    <mergeCell ref="L67:L68"/>
    <mergeCell ref="M67:M68"/>
    <mergeCell ref="A62:A66"/>
    <mergeCell ref="B62:B66"/>
    <mergeCell ref="C62:C66"/>
    <mergeCell ref="D62:D66"/>
    <mergeCell ref="E62:E63"/>
    <mergeCell ref="K62:K63"/>
    <mergeCell ref="L52:L53"/>
    <mergeCell ref="M52:M53"/>
    <mergeCell ref="A57:A61"/>
    <mergeCell ref="B57:B61"/>
    <mergeCell ref="C57:C61"/>
    <mergeCell ref="D57:D61"/>
    <mergeCell ref="E57:E58"/>
    <mergeCell ref="K57:K58"/>
    <mergeCell ref="L57:L58"/>
    <mergeCell ref="M57:M58"/>
    <mergeCell ref="A52:A56"/>
    <mergeCell ref="B52:B56"/>
    <mergeCell ref="C52:C56"/>
    <mergeCell ref="D52:D56"/>
    <mergeCell ref="E52:E53"/>
    <mergeCell ref="K52:K53"/>
    <mergeCell ref="L42:L43"/>
    <mergeCell ref="M42:M43"/>
    <mergeCell ref="A47:A51"/>
    <mergeCell ref="B47:B51"/>
    <mergeCell ref="C47:C51"/>
    <mergeCell ref="D47:D51"/>
    <mergeCell ref="E47:E48"/>
    <mergeCell ref="K47:K48"/>
    <mergeCell ref="L47:L48"/>
    <mergeCell ref="M47:M48"/>
    <mergeCell ref="A42:A46"/>
    <mergeCell ref="B42:B46"/>
    <mergeCell ref="C42:C46"/>
    <mergeCell ref="D42:D46"/>
    <mergeCell ref="E42:E43"/>
    <mergeCell ref="K42:K43"/>
    <mergeCell ref="L33:L34"/>
    <mergeCell ref="M33:M34"/>
    <mergeCell ref="A37:A41"/>
    <mergeCell ref="B37:B41"/>
    <mergeCell ref="C37:C41"/>
    <mergeCell ref="D37:D41"/>
    <mergeCell ref="E37:E38"/>
    <mergeCell ref="K37:K38"/>
    <mergeCell ref="L37:L38"/>
    <mergeCell ref="M37:M38"/>
    <mergeCell ref="A33:A36"/>
    <mergeCell ref="B33:B36"/>
    <mergeCell ref="C33:C36"/>
    <mergeCell ref="D33:D36"/>
    <mergeCell ref="E33:E34"/>
    <mergeCell ref="K33:K34"/>
    <mergeCell ref="L25:L26"/>
    <mergeCell ref="M25:M26"/>
    <mergeCell ref="A29:A32"/>
    <mergeCell ref="B29:B32"/>
    <mergeCell ref="C29:C32"/>
    <mergeCell ref="D29:D32"/>
    <mergeCell ref="E29:E30"/>
    <mergeCell ref="K29:K30"/>
    <mergeCell ref="L29:L30"/>
    <mergeCell ref="M29:M30"/>
    <mergeCell ref="A25:A28"/>
    <mergeCell ref="B25:B28"/>
    <mergeCell ref="C25:C28"/>
    <mergeCell ref="D25:D28"/>
    <mergeCell ref="E25:E26"/>
    <mergeCell ref="K25:K26"/>
    <mergeCell ref="L17:L18"/>
    <mergeCell ref="M17:M18"/>
    <mergeCell ref="A21:A24"/>
    <mergeCell ref="B21:B24"/>
    <mergeCell ref="C21:C24"/>
    <mergeCell ref="D21:D24"/>
    <mergeCell ref="E21:E22"/>
    <mergeCell ref="K21:K22"/>
    <mergeCell ref="L21:L22"/>
    <mergeCell ref="M21:M22"/>
    <mergeCell ref="A17:A20"/>
    <mergeCell ref="B17:B20"/>
    <mergeCell ref="C17:C20"/>
    <mergeCell ref="D17:D20"/>
    <mergeCell ref="E17:E18"/>
    <mergeCell ref="K17:K18"/>
    <mergeCell ref="L11:L12"/>
    <mergeCell ref="M11:M12"/>
    <mergeCell ref="A13:A16"/>
    <mergeCell ref="B13:B16"/>
    <mergeCell ref="C13:C16"/>
    <mergeCell ref="D13:D16"/>
    <mergeCell ref="E13:E14"/>
    <mergeCell ref="K13:K14"/>
    <mergeCell ref="L13:L14"/>
    <mergeCell ref="M13:M14"/>
    <mergeCell ref="A11:A12"/>
    <mergeCell ref="B11:B12"/>
    <mergeCell ref="C11:C12"/>
    <mergeCell ref="D11:D12"/>
    <mergeCell ref="E11:E12"/>
    <mergeCell ref="K11:K12"/>
    <mergeCell ref="K1:M4"/>
    <mergeCell ref="A5:M5"/>
    <mergeCell ref="A6:M6"/>
    <mergeCell ref="A7:A8"/>
    <mergeCell ref="B7:B8"/>
    <mergeCell ref="C7:C8"/>
    <mergeCell ref="D7:D8"/>
    <mergeCell ref="E7:E8"/>
    <mergeCell ref="F7:J7"/>
    <mergeCell ref="K7:M7"/>
  </mergeCells>
  <pageMargins left="0.31496062992125984" right="0.11811023622047245" top="0.39370078740157483" bottom="0.39370078740157483" header="0.31496062992125984" footer="0.31496062992125984"/>
  <pageSetup paperSize="9" scale="48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5"/>
  <sheetViews>
    <sheetView view="pageBreakPreview" topLeftCell="C1" zoomScale="85" zoomScaleNormal="68" zoomScaleSheetLayoutView="85" zoomScalePageLayoutView="70" workbookViewId="0">
      <selection activeCell="J1" sqref="J1:M1"/>
    </sheetView>
  </sheetViews>
  <sheetFormatPr defaultColWidth="8.7109375" defaultRowHeight="15.75" x14ac:dyDescent="0.25"/>
  <cols>
    <col min="1" max="1" width="16.5703125" style="19" customWidth="1"/>
    <col min="2" max="2" width="15.7109375" style="19" customWidth="1"/>
    <col min="3" max="3" width="15.140625" style="19" customWidth="1"/>
    <col min="4" max="4" width="18.42578125" style="19" customWidth="1"/>
    <col min="5" max="5" width="67.140625" style="19" customWidth="1"/>
    <col min="6" max="6" width="28.85546875" style="19" customWidth="1"/>
    <col min="7" max="7" width="11" style="19" customWidth="1"/>
    <col min="8" max="13" width="15.7109375" style="19" customWidth="1"/>
    <col min="14" max="14" width="80.42578125" style="21" hidden="1" customWidth="1"/>
    <col min="15" max="15" width="10.28515625" style="18" hidden="1" customWidth="1"/>
    <col min="16" max="17" width="11.5703125" style="18" hidden="1" customWidth="1"/>
    <col min="18" max="18" width="10.28515625" style="18" hidden="1" customWidth="1"/>
    <col min="19" max="20" width="8.7109375" style="18" hidden="1" bestFit="1" customWidth="1"/>
    <col min="21" max="21" width="9.140625" style="18" hidden="1" customWidth="1"/>
    <col min="22" max="23" width="10.28515625" style="18" hidden="1" customWidth="1"/>
    <col min="24" max="24" width="25.5703125" style="18" hidden="1" customWidth="1"/>
    <col min="25" max="25" width="26.85546875" style="18" customWidth="1"/>
    <col min="26" max="26" width="17.28515625" style="18" customWidth="1"/>
    <col min="27" max="27" width="16" style="18" customWidth="1"/>
    <col min="28" max="28" width="13.5703125" style="18" customWidth="1"/>
    <col min="29" max="29" width="8.7109375" style="18" bestFit="1" customWidth="1"/>
    <col min="30" max="30" width="12.28515625" style="18" bestFit="1" customWidth="1"/>
    <col min="31" max="31" width="9.140625" style="18" bestFit="1" customWidth="1"/>
    <col min="32" max="42" width="8.7109375" style="18" bestFit="1" customWidth="1"/>
    <col min="43" max="43" width="8.7109375" style="19" bestFit="1" customWidth="1"/>
    <col min="44" max="16384" width="8.7109375" style="19"/>
  </cols>
  <sheetData>
    <row r="1" spans="1:43" s="18" customFormat="1" ht="144.75" customHeight="1" x14ac:dyDescent="0.3">
      <c r="A1" s="15"/>
      <c r="B1" s="16"/>
      <c r="C1" s="16"/>
      <c r="D1" s="16"/>
      <c r="E1" s="16"/>
      <c r="F1" s="16"/>
      <c r="G1" s="16"/>
      <c r="H1" s="16"/>
      <c r="I1" s="16"/>
      <c r="J1" s="570" t="s">
        <v>323</v>
      </c>
      <c r="K1" s="570"/>
      <c r="L1" s="570"/>
      <c r="M1" s="570"/>
      <c r="N1" s="17"/>
      <c r="AQ1" s="19"/>
    </row>
    <row r="2" spans="1:43" s="18" customFormat="1" ht="18.75" customHeight="1" x14ac:dyDescent="0.25">
      <c r="A2" s="571" t="s">
        <v>0</v>
      </c>
      <c r="B2" s="571"/>
      <c r="C2" s="571"/>
      <c r="D2" s="571"/>
      <c r="E2" s="571"/>
      <c r="F2" s="571"/>
      <c r="G2" s="571"/>
      <c r="H2" s="571"/>
      <c r="I2" s="571"/>
      <c r="J2" s="571"/>
      <c r="K2" s="571"/>
      <c r="L2" s="571"/>
      <c r="M2" s="571"/>
      <c r="N2" s="20"/>
      <c r="AQ2" s="19"/>
    </row>
    <row r="3" spans="1:43" s="18" customFormat="1" ht="18.75" customHeight="1" x14ac:dyDescent="0.25">
      <c r="A3" s="571" t="s">
        <v>487</v>
      </c>
      <c r="B3" s="571"/>
      <c r="C3" s="571"/>
      <c r="D3" s="571"/>
      <c r="E3" s="571"/>
      <c r="F3" s="571"/>
      <c r="G3" s="571"/>
      <c r="H3" s="571"/>
      <c r="I3" s="571"/>
      <c r="J3" s="571"/>
      <c r="K3" s="571"/>
      <c r="L3" s="571"/>
      <c r="M3" s="571"/>
      <c r="N3" s="21"/>
      <c r="AQ3" s="19"/>
    </row>
    <row r="4" spans="1:43" s="18" customFormat="1" ht="18.75" customHeight="1" x14ac:dyDescent="0.25">
      <c r="A4" s="571" t="s">
        <v>2</v>
      </c>
      <c r="B4" s="571"/>
      <c r="C4" s="571"/>
      <c r="D4" s="571"/>
      <c r="E4" s="571"/>
      <c r="F4" s="571"/>
      <c r="G4" s="571"/>
      <c r="H4" s="571"/>
      <c r="I4" s="571"/>
      <c r="J4" s="571"/>
      <c r="K4" s="571"/>
      <c r="L4" s="571"/>
      <c r="M4" s="571"/>
      <c r="N4" s="21"/>
      <c r="AQ4" s="19"/>
    </row>
    <row r="5" spans="1:43" ht="10.5" customHeight="1" x14ac:dyDescent="0.25"/>
    <row r="6" spans="1:43" s="18" customFormat="1" ht="81.75" customHeight="1" x14ac:dyDescent="0.25">
      <c r="A6" s="572" t="s">
        <v>3</v>
      </c>
      <c r="B6" s="572" t="s">
        <v>4</v>
      </c>
      <c r="C6" s="572" t="s">
        <v>327</v>
      </c>
      <c r="D6" s="572" t="s">
        <v>6</v>
      </c>
      <c r="E6" s="572" t="s">
        <v>7</v>
      </c>
      <c r="F6" s="572" t="s">
        <v>8</v>
      </c>
      <c r="G6" s="575"/>
      <c r="H6" s="576"/>
      <c r="I6" s="576"/>
      <c r="J6" s="577"/>
      <c r="K6" s="576" t="s">
        <v>9</v>
      </c>
      <c r="L6" s="576"/>
      <c r="M6" s="577"/>
      <c r="N6" s="578" t="s">
        <v>10</v>
      </c>
      <c r="O6" s="581" t="s">
        <v>11</v>
      </c>
      <c r="P6" s="582"/>
      <c r="Q6" s="582"/>
      <c r="R6" s="581"/>
      <c r="T6" s="578" t="s">
        <v>12</v>
      </c>
      <c r="U6" s="582"/>
      <c r="V6" s="582"/>
      <c r="W6" s="581"/>
      <c r="AQ6" s="19"/>
    </row>
    <row r="7" spans="1:43" s="18" customFormat="1" ht="23.25" customHeight="1" x14ac:dyDescent="0.25">
      <c r="A7" s="573"/>
      <c r="B7" s="573"/>
      <c r="C7" s="573"/>
      <c r="D7" s="573"/>
      <c r="E7" s="573"/>
      <c r="F7" s="572" t="s">
        <v>13</v>
      </c>
      <c r="G7" s="583" t="s">
        <v>14</v>
      </c>
      <c r="H7" s="585" t="s">
        <v>15</v>
      </c>
      <c r="I7" s="585"/>
      <c r="J7" s="585"/>
      <c r="K7" s="589"/>
      <c r="L7" s="589"/>
      <c r="M7" s="590"/>
      <c r="N7" s="579"/>
      <c r="O7" s="22"/>
      <c r="P7" s="23"/>
      <c r="Q7" s="23"/>
      <c r="R7" s="23"/>
      <c r="T7" s="23"/>
      <c r="U7" s="23"/>
      <c r="V7" s="23"/>
      <c r="W7" s="23"/>
      <c r="AQ7" s="19"/>
    </row>
    <row r="8" spans="1:43" s="18" customFormat="1" ht="22.5" customHeight="1" x14ac:dyDescent="0.25">
      <c r="A8" s="573"/>
      <c r="B8" s="573"/>
      <c r="C8" s="573"/>
      <c r="D8" s="573"/>
      <c r="E8" s="573"/>
      <c r="F8" s="573"/>
      <c r="G8" s="584"/>
      <c r="H8" s="585"/>
      <c r="I8" s="585"/>
      <c r="J8" s="585"/>
      <c r="K8" s="591"/>
      <c r="L8" s="591"/>
      <c r="M8" s="592"/>
      <c r="N8" s="580"/>
      <c r="O8" s="22"/>
      <c r="P8" s="23"/>
      <c r="Q8" s="23"/>
      <c r="R8" s="23"/>
      <c r="T8" s="23"/>
      <c r="U8" s="23"/>
      <c r="V8" s="23"/>
      <c r="W8" s="23"/>
      <c r="AQ8" s="19"/>
    </row>
    <row r="9" spans="1:43" s="18" customFormat="1" ht="43.5" customHeight="1" thickBot="1" x14ac:dyDescent="0.3">
      <c r="A9" s="574"/>
      <c r="B9" s="574"/>
      <c r="C9" s="574"/>
      <c r="D9" s="574"/>
      <c r="E9" s="574"/>
      <c r="F9" s="574"/>
      <c r="G9" s="574"/>
      <c r="H9" s="24" t="s">
        <v>16</v>
      </c>
      <c r="I9" s="24" t="s">
        <v>17</v>
      </c>
      <c r="J9" s="24" t="s">
        <v>18</v>
      </c>
      <c r="K9" s="25" t="s">
        <v>16</v>
      </c>
      <c r="L9" s="25" t="s">
        <v>17</v>
      </c>
      <c r="M9" s="25" t="s">
        <v>18</v>
      </c>
      <c r="N9" s="26"/>
      <c r="O9" s="27">
        <v>2020</v>
      </c>
      <c r="P9" s="28">
        <v>2021</v>
      </c>
      <c r="Q9" s="28">
        <v>2022</v>
      </c>
      <c r="R9" s="28">
        <v>2023</v>
      </c>
      <c r="T9" s="28">
        <v>2020</v>
      </c>
      <c r="U9" s="28">
        <v>2021</v>
      </c>
      <c r="V9" s="28">
        <v>2022</v>
      </c>
      <c r="W9" s="28">
        <v>2023</v>
      </c>
      <c r="Y9" s="29"/>
      <c r="Z9" s="29"/>
      <c r="AA9" s="29"/>
      <c r="AQ9" s="19"/>
    </row>
    <row r="10" spans="1:43" s="18" customFormat="1" ht="16.5" thickBot="1" x14ac:dyDescent="0.3">
      <c r="A10" s="25">
        <v>1</v>
      </c>
      <c r="B10" s="25">
        <v>2</v>
      </c>
      <c r="C10" s="25">
        <v>3</v>
      </c>
      <c r="D10" s="25">
        <v>4</v>
      </c>
      <c r="E10" s="25">
        <v>5</v>
      </c>
      <c r="F10" s="25">
        <v>6</v>
      </c>
      <c r="G10" s="25">
        <v>7</v>
      </c>
      <c r="H10" s="25">
        <v>8</v>
      </c>
      <c r="I10" s="25">
        <v>9</v>
      </c>
      <c r="J10" s="25">
        <v>10</v>
      </c>
      <c r="K10" s="25">
        <v>11</v>
      </c>
      <c r="L10" s="25">
        <v>12</v>
      </c>
      <c r="M10" s="25">
        <v>13</v>
      </c>
      <c r="N10" s="26"/>
      <c r="Y10" s="29"/>
      <c r="Z10" s="29"/>
      <c r="AA10" s="30"/>
      <c r="AQ10" s="19"/>
    </row>
    <row r="11" spans="1:43" s="18" customFormat="1" ht="27.75" customHeight="1" thickBot="1" x14ac:dyDescent="0.3">
      <c r="A11" s="148" t="s">
        <v>285</v>
      </c>
      <c r="B11" s="148" t="s">
        <v>285</v>
      </c>
      <c r="C11" s="149" t="s">
        <v>285</v>
      </c>
      <c r="D11" s="149" t="s">
        <v>285</v>
      </c>
      <c r="E11" s="84" t="s">
        <v>20</v>
      </c>
      <c r="F11" s="148" t="s">
        <v>285</v>
      </c>
      <c r="G11" s="149" t="s">
        <v>285</v>
      </c>
      <c r="H11" s="149" t="s">
        <v>285</v>
      </c>
      <c r="I11" s="149" t="s">
        <v>285</v>
      </c>
      <c r="J11" s="149" t="s">
        <v>285</v>
      </c>
      <c r="K11" s="82">
        <f>K12</f>
        <v>69731.34</v>
      </c>
      <c r="L11" s="82">
        <f>L12</f>
        <v>0</v>
      </c>
      <c r="M11" s="82">
        <f>M12</f>
        <v>0</v>
      </c>
      <c r="N11" s="26"/>
      <c r="O11" s="31"/>
      <c r="P11" s="31"/>
      <c r="Q11" s="31"/>
      <c r="R11" s="31"/>
      <c r="S11" s="31"/>
      <c r="T11" s="31"/>
      <c r="U11" s="31"/>
      <c r="V11" s="31"/>
      <c r="W11" s="31"/>
      <c r="AA11" s="32"/>
      <c r="AQ11" s="19"/>
    </row>
    <row r="12" spans="1:43" s="18" customFormat="1" ht="57.75" customHeight="1" x14ac:dyDescent="0.25">
      <c r="A12" s="164">
        <v>1</v>
      </c>
      <c r="B12" s="165" t="s">
        <v>488</v>
      </c>
      <c r="C12" s="165" t="s">
        <v>489</v>
      </c>
      <c r="D12" s="165" t="s">
        <v>19</v>
      </c>
      <c r="E12" s="166" t="s">
        <v>490</v>
      </c>
      <c r="F12" s="165" t="s">
        <v>24</v>
      </c>
      <c r="G12" s="165" t="s">
        <v>25</v>
      </c>
      <c r="H12" s="164">
        <v>1</v>
      </c>
      <c r="I12" s="164">
        <v>0</v>
      </c>
      <c r="J12" s="164">
        <v>0</v>
      </c>
      <c r="K12" s="167">
        <v>69731.34</v>
      </c>
      <c r="L12" s="167">
        <v>0</v>
      </c>
      <c r="M12" s="167">
        <v>0</v>
      </c>
      <c r="N12" s="21"/>
      <c r="O12" s="31"/>
      <c r="P12" s="31"/>
      <c r="Q12" s="31"/>
      <c r="R12" s="31"/>
      <c r="S12" s="31"/>
      <c r="T12" s="31"/>
      <c r="U12" s="31"/>
      <c r="V12" s="31"/>
      <c r="W12" s="31"/>
      <c r="AQ12" s="19"/>
    </row>
    <row r="13" spans="1:43" s="18" customFormat="1" ht="20.100000000000001" customHeight="1" x14ac:dyDescent="0.25">
      <c r="A13" s="586">
        <v>1</v>
      </c>
      <c r="B13" s="587" t="s">
        <v>488</v>
      </c>
      <c r="C13" s="587" t="s">
        <v>489</v>
      </c>
      <c r="D13" s="588" t="s">
        <v>197</v>
      </c>
      <c r="E13" s="83" t="s">
        <v>246</v>
      </c>
      <c r="F13" s="149" t="s">
        <v>285</v>
      </c>
      <c r="G13" s="149" t="s">
        <v>285</v>
      </c>
      <c r="H13" s="33" t="s">
        <v>37</v>
      </c>
      <c r="I13" s="149" t="s">
        <v>285</v>
      </c>
      <c r="J13" s="149" t="s">
        <v>285</v>
      </c>
      <c r="K13" s="149" t="s">
        <v>285</v>
      </c>
      <c r="L13" s="149" t="s">
        <v>285</v>
      </c>
      <c r="M13" s="149" t="s">
        <v>285</v>
      </c>
      <c r="N13" s="149" t="s">
        <v>285</v>
      </c>
      <c r="O13" s="149" t="s">
        <v>285</v>
      </c>
      <c r="P13" s="149" t="s">
        <v>285</v>
      </c>
      <c r="Q13" s="149" t="s">
        <v>285</v>
      </c>
      <c r="R13" s="149" t="s">
        <v>285</v>
      </c>
      <c r="S13" s="149" t="s">
        <v>285</v>
      </c>
      <c r="T13" s="149" t="s">
        <v>285</v>
      </c>
      <c r="U13" s="149" t="s">
        <v>285</v>
      </c>
      <c r="V13" s="149" t="s">
        <v>285</v>
      </c>
      <c r="W13" s="149" t="s">
        <v>285</v>
      </c>
      <c r="X13" s="149" t="s">
        <v>285</v>
      </c>
      <c r="AQ13" s="19"/>
    </row>
    <row r="14" spans="1:43" s="18" customFormat="1" ht="20.100000000000001" customHeight="1" x14ac:dyDescent="0.25">
      <c r="A14" s="431"/>
      <c r="B14" s="461"/>
      <c r="C14" s="461"/>
      <c r="D14" s="431"/>
      <c r="E14" s="83" t="s">
        <v>334</v>
      </c>
      <c r="F14" s="149" t="s">
        <v>285</v>
      </c>
      <c r="G14" s="149" t="s">
        <v>285</v>
      </c>
      <c r="H14" s="33" t="s">
        <v>39</v>
      </c>
      <c r="I14" s="149" t="s">
        <v>285</v>
      </c>
      <c r="J14" s="149" t="s">
        <v>285</v>
      </c>
      <c r="K14" s="149" t="s">
        <v>285</v>
      </c>
      <c r="L14" s="149" t="s">
        <v>285</v>
      </c>
      <c r="M14" s="149" t="s">
        <v>285</v>
      </c>
      <c r="N14" s="149" t="s">
        <v>285</v>
      </c>
      <c r="O14" s="149" t="s">
        <v>285</v>
      </c>
      <c r="P14" s="149" t="s">
        <v>285</v>
      </c>
      <c r="Q14" s="149" t="s">
        <v>285</v>
      </c>
      <c r="R14" s="149" t="s">
        <v>285</v>
      </c>
      <c r="S14" s="149" t="s">
        <v>285</v>
      </c>
      <c r="T14" s="149" t="s">
        <v>285</v>
      </c>
      <c r="U14" s="149" t="s">
        <v>285</v>
      </c>
      <c r="V14" s="149" t="s">
        <v>285</v>
      </c>
      <c r="W14" s="149" t="s">
        <v>285</v>
      </c>
      <c r="X14" s="149" t="s">
        <v>285</v>
      </c>
      <c r="AQ14" s="19"/>
    </row>
    <row r="15" spans="1:43" s="18" customFormat="1" ht="20.100000000000001" customHeight="1" x14ac:dyDescent="0.25">
      <c r="A15" s="432"/>
      <c r="B15" s="462"/>
      <c r="C15" s="462"/>
      <c r="D15" s="432"/>
      <c r="E15" s="90" t="s">
        <v>32</v>
      </c>
      <c r="F15" s="149" t="s">
        <v>285</v>
      </c>
      <c r="G15" s="149" t="s">
        <v>285</v>
      </c>
      <c r="H15" s="33" t="s">
        <v>39</v>
      </c>
      <c r="I15" s="149" t="s">
        <v>285</v>
      </c>
      <c r="J15" s="149" t="s">
        <v>285</v>
      </c>
      <c r="K15" s="149" t="s">
        <v>285</v>
      </c>
      <c r="L15" s="149" t="s">
        <v>285</v>
      </c>
      <c r="M15" s="149" t="s">
        <v>285</v>
      </c>
      <c r="N15" s="149" t="s">
        <v>285</v>
      </c>
      <c r="O15" s="149" t="s">
        <v>285</v>
      </c>
      <c r="P15" s="149" t="s">
        <v>285</v>
      </c>
      <c r="Q15" s="149" t="s">
        <v>285</v>
      </c>
      <c r="R15" s="149" t="s">
        <v>285</v>
      </c>
      <c r="S15" s="149" t="s">
        <v>285</v>
      </c>
      <c r="T15" s="149" t="s">
        <v>285</v>
      </c>
      <c r="U15" s="149" t="s">
        <v>285</v>
      </c>
      <c r="V15" s="149" t="s">
        <v>285</v>
      </c>
      <c r="W15" s="149" t="s">
        <v>285</v>
      </c>
      <c r="X15" s="149" t="s">
        <v>285</v>
      </c>
      <c r="AQ15" s="19"/>
    </row>
  </sheetData>
  <autoFilter ref="A1:R15">
    <filterColumn colId="9" showButton="0"/>
    <filterColumn colId="10" showButton="0"/>
    <filterColumn colId="11" showButton="0"/>
  </autoFilter>
  <mergeCells count="21">
    <mergeCell ref="A13:A15"/>
    <mergeCell ref="B13:B15"/>
    <mergeCell ref="C13:C15"/>
    <mergeCell ref="D13:D15"/>
    <mergeCell ref="K6:M8"/>
    <mergeCell ref="N6:N8"/>
    <mergeCell ref="O6:R6"/>
    <mergeCell ref="T6:W6"/>
    <mergeCell ref="F7:F9"/>
    <mergeCell ref="G7:G9"/>
    <mergeCell ref="H7:J8"/>
    <mergeCell ref="J1:M1"/>
    <mergeCell ref="A2:M2"/>
    <mergeCell ref="A3:M3"/>
    <mergeCell ref="A4:M4"/>
    <mergeCell ref="A6:A9"/>
    <mergeCell ref="B6:B9"/>
    <mergeCell ref="C6:C9"/>
    <mergeCell ref="D6:D9"/>
    <mergeCell ref="E6:E9"/>
    <mergeCell ref="F6:J6"/>
  </mergeCells>
  <pageMargins left="0.25" right="0.25" top="0.75" bottom="0.75" header="0.3" footer="0.3"/>
  <pageSetup paperSize="9" scale="53" fitToHeight="0" orientation="landscape" r:id="rId1"/>
  <headerFooter differentFirst="1">
    <oddHeader>&amp;C&amp;"Arial Cyr,обычный"&amp;10&amp;P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62"/>
  <sheetViews>
    <sheetView view="pageBreakPreview" topLeftCell="A51" zoomScale="71" zoomScaleNormal="60" zoomScaleSheetLayoutView="71" zoomScalePageLayoutView="70" workbookViewId="0">
      <selection activeCell="I14" sqref="I14"/>
    </sheetView>
  </sheetViews>
  <sheetFormatPr defaultColWidth="8.7109375" defaultRowHeight="15.75" x14ac:dyDescent="0.25"/>
  <cols>
    <col min="1" max="1" width="16.5703125" style="19" customWidth="1"/>
    <col min="2" max="2" width="15.7109375" style="19" customWidth="1"/>
    <col min="3" max="3" width="15.140625" style="19" customWidth="1"/>
    <col min="4" max="4" width="18.42578125" style="19" customWidth="1"/>
    <col min="5" max="5" width="67.140625" style="19" customWidth="1"/>
    <col min="6" max="6" width="28.85546875" style="19" customWidth="1"/>
    <col min="7" max="7" width="11" style="19" customWidth="1"/>
    <col min="8" max="13" width="15.7109375" style="19" customWidth="1"/>
    <col min="14" max="14" width="80.42578125" style="21" hidden="1" customWidth="1"/>
    <col min="15" max="15" width="10.28515625" style="18" hidden="1" customWidth="1"/>
    <col min="16" max="17" width="11.5703125" style="18" hidden="1" customWidth="1"/>
    <col min="18" max="18" width="10.28515625" style="18" hidden="1" customWidth="1"/>
    <col min="19" max="20" width="8.7109375" style="18" hidden="1" bestFit="1" customWidth="1"/>
    <col min="21" max="21" width="9.140625" style="18" hidden="1" customWidth="1"/>
    <col min="22" max="23" width="10.28515625" style="18" hidden="1" customWidth="1"/>
    <col min="24" max="24" width="25.5703125" style="18" hidden="1" customWidth="1"/>
    <col min="25" max="35" width="8.7109375" style="18" bestFit="1" customWidth="1"/>
    <col min="36" max="36" width="8.7109375" style="19" bestFit="1" customWidth="1"/>
    <col min="37" max="16384" width="8.7109375" style="19"/>
  </cols>
  <sheetData>
    <row r="1" spans="1:36" s="18" customFormat="1" ht="144.75" customHeight="1" x14ac:dyDescent="0.3">
      <c r="A1" s="318"/>
      <c r="B1" s="313"/>
      <c r="C1" s="313"/>
      <c r="D1" s="313"/>
      <c r="E1" s="313"/>
      <c r="F1" s="313"/>
      <c r="G1" s="313"/>
      <c r="H1" s="313"/>
      <c r="I1" s="313"/>
      <c r="J1" s="570" t="s">
        <v>322</v>
      </c>
      <c r="K1" s="570"/>
      <c r="L1" s="570"/>
      <c r="M1" s="570"/>
      <c r="N1" s="17"/>
      <c r="AJ1" s="19"/>
    </row>
    <row r="2" spans="1:36" s="18" customFormat="1" ht="18.75" customHeight="1" x14ac:dyDescent="0.25">
      <c r="A2" s="571" t="s">
        <v>0</v>
      </c>
      <c r="B2" s="571"/>
      <c r="C2" s="571"/>
      <c r="D2" s="571"/>
      <c r="E2" s="571"/>
      <c r="F2" s="571"/>
      <c r="G2" s="571"/>
      <c r="H2" s="571"/>
      <c r="I2" s="571"/>
      <c r="J2" s="571"/>
      <c r="K2" s="571"/>
      <c r="L2" s="571"/>
      <c r="M2" s="571"/>
      <c r="N2" s="20"/>
      <c r="AJ2" s="19"/>
    </row>
    <row r="3" spans="1:36" s="18" customFormat="1" ht="18.75" customHeight="1" x14ac:dyDescent="0.25">
      <c r="A3" s="571" t="s">
        <v>396</v>
      </c>
      <c r="B3" s="571"/>
      <c r="C3" s="571"/>
      <c r="D3" s="571"/>
      <c r="E3" s="571"/>
      <c r="F3" s="571"/>
      <c r="G3" s="571"/>
      <c r="H3" s="571"/>
      <c r="I3" s="571"/>
      <c r="J3" s="571"/>
      <c r="K3" s="571"/>
      <c r="L3" s="571"/>
      <c r="M3" s="571"/>
      <c r="N3" s="21"/>
      <c r="AJ3" s="19"/>
    </row>
    <row r="4" spans="1:36" s="18" customFormat="1" ht="18.75" customHeight="1" x14ac:dyDescent="0.25">
      <c r="A4" s="571" t="s">
        <v>2</v>
      </c>
      <c r="B4" s="571"/>
      <c r="C4" s="571"/>
      <c r="D4" s="571"/>
      <c r="E4" s="571"/>
      <c r="F4" s="571"/>
      <c r="G4" s="571"/>
      <c r="H4" s="571"/>
      <c r="I4" s="571"/>
      <c r="J4" s="571"/>
      <c r="K4" s="571"/>
      <c r="L4" s="571"/>
      <c r="M4" s="571"/>
      <c r="N4" s="21"/>
      <c r="AJ4" s="19"/>
    </row>
    <row r="5" spans="1:36" ht="10.5" customHeight="1" x14ac:dyDescent="0.25"/>
    <row r="6" spans="1:36" s="18" customFormat="1" ht="81.75" customHeight="1" x14ac:dyDescent="0.25">
      <c r="A6" s="572" t="s">
        <v>3</v>
      </c>
      <c r="B6" s="572" t="s">
        <v>4</v>
      </c>
      <c r="C6" s="572" t="s">
        <v>327</v>
      </c>
      <c r="D6" s="572" t="s">
        <v>6</v>
      </c>
      <c r="E6" s="572" t="s">
        <v>7</v>
      </c>
      <c r="F6" s="572" t="s">
        <v>8</v>
      </c>
      <c r="G6" s="575"/>
      <c r="H6" s="576"/>
      <c r="I6" s="576"/>
      <c r="J6" s="577"/>
      <c r="K6" s="576" t="s">
        <v>9</v>
      </c>
      <c r="L6" s="576"/>
      <c r="M6" s="577"/>
      <c r="N6" s="578" t="s">
        <v>10</v>
      </c>
      <c r="O6" s="581" t="s">
        <v>11</v>
      </c>
      <c r="P6" s="582"/>
      <c r="Q6" s="582"/>
      <c r="R6" s="581"/>
      <c r="T6" s="578" t="s">
        <v>12</v>
      </c>
      <c r="U6" s="582"/>
      <c r="V6" s="582"/>
      <c r="W6" s="581"/>
      <c r="AJ6" s="19"/>
    </row>
    <row r="7" spans="1:36" s="18" customFormat="1" ht="23.25" customHeight="1" x14ac:dyDescent="0.25">
      <c r="A7" s="573"/>
      <c r="B7" s="573"/>
      <c r="C7" s="573"/>
      <c r="D7" s="573"/>
      <c r="E7" s="573"/>
      <c r="F7" s="572" t="s">
        <v>13</v>
      </c>
      <c r="G7" s="583" t="s">
        <v>14</v>
      </c>
      <c r="H7" s="585" t="s">
        <v>15</v>
      </c>
      <c r="I7" s="585"/>
      <c r="J7" s="585"/>
      <c r="K7" s="589"/>
      <c r="L7" s="589"/>
      <c r="M7" s="590"/>
      <c r="N7" s="579"/>
      <c r="O7" s="315"/>
      <c r="P7" s="314"/>
      <c r="Q7" s="314"/>
      <c r="R7" s="314"/>
      <c r="T7" s="314"/>
      <c r="U7" s="314"/>
      <c r="V7" s="314"/>
      <c r="W7" s="314"/>
      <c r="AJ7" s="19"/>
    </row>
    <row r="8" spans="1:36" s="18" customFormat="1" ht="22.5" customHeight="1" x14ac:dyDescent="0.25">
      <c r="A8" s="573"/>
      <c r="B8" s="573"/>
      <c r="C8" s="573"/>
      <c r="D8" s="573"/>
      <c r="E8" s="573"/>
      <c r="F8" s="573"/>
      <c r="G8" s="584"/>
      <c r="H8" s="585"/>
      <c r="I8" s="585"/>
      <c r="J8" s="585"/>
      <c r="K8" s="591"/>
      <c r="L8" s="591"/>
      <c r="M8" s="592"/>
      <c r="N8" s="580"/>
      <c r="O8" s="315"/>
      <c r="P8" s="314"/>
      <c r="Q8" s="314"/>
      <c r="R8" s="314"/>
      <c r="T8" s="314"/>
      <c r="U8" s="314"/>
      <c r="V8" s="314"/>
      <c r="W8" s="314"/>
      <c r="AJ8" s="19"/>
    </row>
    <row r="9" spans="1:36" s="18" customFormat="1" ht="43.5" customHeight="1" x14ac:dyDescent="0.25">
      <c r="A9" s="574"/>
      <c r="B9" s="574"/>
      <c r="C9" s="574"/>
      <c r="D9" s="574"/>
      <c r="E9" s="574"/>
      <c r="F9" s="574"/>
      <c r="G9" s="574"/>
      <c r="H9" s="317" t="s">
        <v>16</v>
      </c>
      <c r="I9" s="317" t="s">
        <v>17</v>
      </c>
      <c r="J9" s="317" t="s">
        <v>18</v>
      </c>
      <c r="K9" s="316" t="s">
        <v>16</v>
      </c>
      <c r="L9" s="316" t="s">
        <v>17</v>
      </c>
      <c r="M9" s="316" t="s">
        <v>18</v>
      </c>
      <c r="N9" s="26"/>
      <c r="O9" s="27">
        <v>2020</v>
      </c>
      <c r="P9" s="28">
        <v>2021</v>
      </c>
      <c r="Q9" s="28">
        <v>2022</v>
      </c>
      <c r="R9" s="28">
        <v>2023</v>
      </c>
      <c r="T9" s="28">
        <v>2020</v>
      </c>
      <c r="U9" s="28">
        <v>2021</v>
      </c>
      <c r="V9" s="28">
        <v>2022</v>
      </c>
      <c r="W9" s="28">
        <v>2023</v>
      </c>
      <c r="AJ9" s="19"/>
    </row>
    <row r="10" spans="1:36" s="18" customFormat="1" x14ac:dyDescent="0.25">
      <c r="A10" s="316">
        <v>1</v>
      </c>
      <c r="B10" s="316">
        <v>2</v>
      </c>
      <c r="C10" s="316">
        <v>3</v>
      </c>
      <c r="D10" s="316">
        <v>4</v>
      </c>
      <c r="E10" s="316">
        <v>5</v>
      </c>
      <c r="F10" s="316">
        <v>6</v>
      </c>
      <c r="G10" s="316">
        <v>7</v>
      </c>
      <c r="H10" s="316">
        <v>8</v>
      </c>
      <c r="I10" s="316">
        <v>9</v>
      </c>
      <c r="J10" s="316">
        <v>10</v>
      </c>
      <c r="K10" s="316">
        <v>11</v>
      </c>
      <c r="L10" s="316">
        <v>12</v>
      </c>
      <c r="M10" s="316">
        <v>13</v>
      </c>
      <c r="N10" s="26"/>
      <c r="AJ10" s="19"/>
    </row>
    <row r="11" spans="1:36" s="18" customFormat="1" ht="27.75" customHeight="1" x14ac:dyDescent="0.25">
      <c r="A11" s="148" t="s">
        <v>285</v>
      </c>
      <c r="B11" s="148" t="s">
        <v>285</v>
      </c>
      <c r="C11" s="149" t="s">
        <v>285</v>
      </c>
      <c r="D11" s="149" t="s">
        <v>285</v>
      </c>
      <c r="E11" s="321" t="s">
        <v>20</v>
      </c>
      <c r="F11" s="261" t="s">
        <v>285</v>
      </c>
      <c r="G11" s="262" t="s">
        <v>285</v>
      </c>
      <c r="H11" s="262" t="s">
        <v>285</v>
      </c>
      <c r="I11" s="262" t="s">
        <v>285</v>
      </c>
      <c r="J11" s="149" t="s">
        <v>285</v>
      </c>
      <c r="K11" s="82">
        <f>K12</f>
        <v>142857.13999999998</v>
      </c>
      <c r="L11" s="82">
        <f>L12</f>
        <v>142857.13</v>
      </c>
      <c r="M11" s="82">
        <f>M12</f>
        <v>116071</v>
      </c>
      <c r="N11" s="26"/>
      <c r="O11" s="31"/>
      <c r="P11" s="31"/>
      <c r="Q11" s="31"/>
      <c r="R11" s="31"/>
      <c r="S11" s="31"/>
      <c r="T11" s="31"/>
      <c r="U11" s="31"/>
      <c r="V11" s="31"/>
      <c r="W11" s="31"/>
      <c r="AJ11" s="19"/>
    </row>
    <row r="12" spans="1:36" s="88" customFormat="1" ht="57.75" customHeight="1" x14ac:dyDescent="0.25">
      <c r="A12" s="164">
        <v>1</v>
      </c>
      <c r="B12" s="165" t="s">
        <v>369</v>
      </c>
      <c r="C12" s="165" t="s">
        <v>33</v>
      </c>
      <c r="D12" s="165" t="s">
        <v>19</v>
      </c>
      <c r="E12" s="166" t="s">
        <v>34</v>
      </c>
      <c r="F12" s="165" t="s">
        <v>24</v>
      </c>
      <c r="G12" s="165" t="s">
        <v>25</v>
      </c>
      <c r="H12" s="320">
        <f>H13+H17+H21+H25+H29+H33+H37+H41+H45+H49</f>
        <v>9</v>
      </c>
      <c r="I12" s="165" t="s">
        <v>49</v>
      </c>
      <c r="J12" s="165">
        <f>J13+J17+J21+J25+J61</f>
        <v>1</v>
      </c>
      <c r="K12" s="167">
        <f>K13+K17+K21+K25+K61+K29+K45+K49+K53+K33+K37+K41</f>
        <v>142857.13999999998</v>
      </c>
      <c r="L12" s="167">
        <f>L13+L17+L21+L25+L61+L53+L57</f>
        <v>142857.13</v>
      </c>
      <c r="M12" s="167">
        <f>M13+M17+M21+M25+M61</f>
        <v>116071</v>
      </c>
      <c r="N12" s="86"/>
      <c r="O12" s="87"/>
      <c r="P12" s="87"/>
      <c r="Q12" s="87"/>
      <c r="R12" s="87"/>
      <c r="S12" s="87"/>
      <c r="T12" s="87"/>
      <c r="U12" s="87"/>
      <c r="V12" s="87"/>
      <c r="W12" s="87"/>
      <c r="AJ12" s="89"/>
    </row>
    <row r="13" spans="1:36" s="18" customFormat="1" ht="50.1" customHeight="1" x14ac:dyDescent="0.25">
      <c r="A13" s="593">
        <v>1</v>
      </c>
      <c r="B13" s="596" t="s">
        <v>369</v>
      </c>
      <c r="C13" s="596" t="s">
        <v>33</v>
      </c>
      <c r="D13" s="599" t="s">
        <v>36</v>
      </c>
      <c r="E13" s="289" t="s">
        <v>67</v>
      </c>
      <c r="F13" s="290" t="s">
        <v>24</v>
      </c>
      <c r="G13" s="290" t="s">
        <v>25</v>
      </c>
      <c r="H13" s="241">
        <v>1</v>
      </c>
      <c r="I13" s="241">
        <v>0</v>
      </c>
      <c r="J13" s="241">
        <v>0</v>
      </c>
      <c r="K13" s="85">
        <v>17978.46</v>
      </c>
      <c r="L13" s="85">
        <v>0</v>
      </c>
      <c r="M13" s="85">
        <v>0</v>
      </c>
      <c r="N13" s="21"/>
      <c r="AJ13" s="19"/>
    </row>
    <row r="14" spans="1:36" s="18" customFormat="1" ht="30" customHeight="1" x14ac:dyDescent="0.25">
      <c r="A14" s="586"/>
      <c r="B14" s="587"/>
      <c r="C14" s="587"/>
      <c r="D14" s="588"/>
      <c r="E14" s="322" t="s">
        <v>246</v>
      </c>
      <c r="F14" s="149" t="s">
        <v>285</v>
      </c>
      <c r="G14" s="149" t="s">
        <v>285</v>
      </c>
      <c r="H14" s="264" t="s">
        <v>336</v>
      </c>
      <c r="I14" s="149" t="s">
        <v>285</v>
      </c>
      <c r="J14" s="149" t="s">
        <v>285</v>
      </c>
      <c r="K14" s="149" t="s">
        <v>285</v>
      </c>
      <c r="L14" s="149" t="s">
        <v>285</v>
      </c>
      <c r="M14" s="149" t="s">
        <v>285</v>
      </c>
      <c r="N14" s="21"/>
      <c r="AJ14" s="19"/>
    </row>
    <row r="15" spans="1:36" s="18" customFormat="1" ht="30" customHeight="1" x14ac:dyDescent="0.25">
      <c r="A15" s="594"/>
      <c r="B15" s="597"/>
      <c r="C15" s="597"/>
      <c r="D15" s="594"/>
      <c r="E15" s="322" t="s">
        <v>334</v>
      </c>
      <c r="F15" s="149" t="s">
        <v>285</v>
      </c>
      <c r="G15" s="149" t="s">
        <v>285</v>
      </c>
      <c r="H15" s="264" t="s">
        <v>228</v>
      </c>
      <c r="I15" s="149" t="s">
        <v>285</v>
      </c>
      <c r="J15" s="149" t="s">
        <v>285</v>
      </c>
      <c r="K15" s="149" t="s">
        <v>285</v>
      </c>
      <c r="L15" s="149" t="s">
        <v>285</v>
      </c>
      <c r="M15" s="149" t="s">
        <v>285</v>
      </c>
      <c r="N15" s="21"/>
      <c r="AJ15" s="19"/>
    </row>
    <row r="16" spans="1:36" s="18" customFormat="1" ht="30" customHeight="1" x14ac:dyDescent="0.25">
      <c r="A16" s="595"/>
      <c r="B16" s="598"/>
      <c r="C16" s="598"/>
      <c r="D16" s="595"/>
      <c r="E16" s="322" t="s">
        <v>32</v>
      </c>
      <c r="F16" s="149" t="s">
        <v>285</v>
      </c>
      <c r="G16" s="149" t="s">
        <v>285</v>
      </c>
      <c r="H16" s="264" t="s">
        <v>55</v>
      </c>
      <c r="I16" s="149" t="s">
        <v>285</v>
      </c>
      <c r="J16" s="149" t="s">
        <v>285</v>
      </c>
      <c r="K16" s="149" t="s">
        <v>285</v>
      </c>
      <c r="L16" s="149" t="s">
        <v>285</v>
      </c>
      <c r="M16" s="149" t="s">
        <v>285</v>
      </c>
      <c r="N16" s="21"/>
      <c r="AJ16" s="19"/>
    </row>
    <row r="17" spans="1:36" ht="38.25" hidden="1" customHeight="1" x14ac:dyDescent="0.25">
      <c r="A17" s="593">
        <v>1</v>
      </c>
      <c r="B17" s="596" t="s">
        <v>369</v>
      </c>
      <c r="C17" s="596" t="s">
        <v>33</v>
      </c>
      <c r="D17" s="599" t="s">
        <v>27</v>
      </c>
      <c r="E17" s="291" t="s">
        <v>66</v>
      </c>
      <c r="F17" s="290" t="s">
        <v>24</v>
      </c>
      <c r="G17" s="290" t="s">
        <v>25</v>
      </c>
      <c r="H17" s="241">
        <v>0</v>
      </c>
      <c r="I17" s="241">
        <v>0</v>
      </c>
      <c r="J17" s="241">
        <v>0</v>
      </c>
      <c r="K17" s="85">
        <v>0</v>
      </c>
      <c r="L17" s="85">
        <v>0</v>
      </c>
      <c r="M17" s="85">
        <v>0</v>
      </c>
    </row>
    <row r="18" spans="1:36" ht="30" hidden="1" customHeight="1" x14ac:dyDescent="0.25">
      <c r="A18" s="594"/>
      <c r="B18" s="587"/>
      <c r="C18" s="597"/>
      <c r="D18" s="594"/>
      <c r="E18" s="322" t="s">
        <v>246</v>
      </c>
      <c r="F18" s="149" t="s">
        <v>285</v>
      </c>
      <c r="G18" s="149" t="s">
        <v>285</v>
      </c>
      <c r="H18" s="264" t="s">
        <v>228</v>
      </c>
      <c r="I18" s="149" t="s">
        <v>285</v>
      </c>
      <c r="J18" s="149" t="s">
        <v>285</v>
      </c>
      <c r="K18" s="149" t="s">
        <v>285</v>
      </c>
      <c r="L18" s="149" t="s">
        <v>285</v>
      </c>
      <c r="M18" s="149" t="s">
        <v>285</v>
      </c>
    </row>
    <row r="19" spans="1:36" ht="30" hidden="1" customHeight="1" x14ac:dyDescent="0.25">
      <c r="A19" s="594"/>
      <c r="B19" s="597"/>
      <c r="C19" s="597"/>
      <c r="D19" s="594"/>
      <c r="E19" s="322" t="s">
        <v>334</v>
      </c>
      <c r="F19" s="149" t="s">
        <v>285</v>
      </c>
      <c r="G19" s="149" t="s">
        <v>285</v>
      </c>
      <c r="H19" s="264" t="s">
        <v>226</v>
      </c>
      <c r="I19" s="149" t="s">
        <v>285</v>
      </c>
      <c r="J19" s="149" t="s">
        <v>285</v>
      </c>
      <c r="K19" s="149" t="s">
        <v>285</v>
      </c>
      <c r="L19" s="149" t="s">
        <v>285</v>
      </c>
      <c r="M19" s="149" t="s">
        <v>285</v>
      </c>
    </row>
    <row r="20" spans="1:36" ht="30" hidden="1" customHeight="1" x14ac:dyDescent="0.25">
      <c r="A20" s="595"/>
      <c r="B20" s="598"/>
      <c r="C20" s="598"/>
      <c r="D20" s="595"/>
      <c r="E20" s="322" t="s">
        <v>32</v>
      </c>
      <c r="F20" s="149" t="s">
        <v>285</v>
      </c>
      <c r="G20" s="149" t="s">
        <v>285</v>
      </c>
      <c r="H20" s="264" t="s">
        <v>39</v>
      </c>
      <c r="I20" s="149" t="s">
        <v>285</v>
      </c>
      <c r="J20" s="149" t="s">
        <v>285</v>
      </c>
      <c r="K20" s="149" t="s">
        <v>285</v>
      </c>
      <c r="L20" s="149" t="s">
        <v>285</v>
      </c>
      <c r="M20" s="149" t="s">
        <v>285</v>
      </c>
    </row>
    <row r="21" spans="1:36" s="21" customFormat="1" ht="50.1" customHeight="1" x14ac:dyDescent="0.25">
      <c r="A21" s="593">
        <v>1</v>
      </c>
      <c r="B21" s="596" t="s">
        <v>369</v>
      </c>
      <c r="C21" s="596" t="s">
        <v>33</v>
      </c>
      <c r="D21" s="599" t="s">
        <v>27</v>
      </c>
      <c r="E21" s="291" t="s">
        <v>637</v>
      </c>
      <c r="F21" s="290" t="s">
        <v>24</v>
      </c>
      <c r="G21" s="290" t="s">
        <v>25</v>
      </c>
      <c r="H21" s="241">
        <v>1</v>
      </c>
      <c r="I21" s="241">
        <v>0</v>
      </c>
      <c r="J21" s="241">
        <v>0</v>
      </c>
      <c r="K21" s="85">
        <v>32693.29</v>
      </c>
      <c r="L21" s="85" t="s">
        <v>41</v>
      </c>
      <c r="M21" s="85" t="s">
        <v>41</v>
      </c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9"/>
    </row>
    <row r="22" spans="1:36" s="21" customFormat="1" ht="30" customHeight="1" x14ac:dyDescent="0.25">
      <c r="A22" s="594"/>
      <c r="B22" s="587"/>
      <c r="C22" s="597"/>
      <c r="D22" s="594"/>
      <c r="E22" s="322" t="s">
        <v>246</v>
      </c>
      <c r="F22" s="149" t="s">
        <v>285</v>
      </c>
      <c r="G22" s="149" t="s">
        <v>285</v>
      </c>
      <c r="H22" s="264" t="s">
        <v>228</v>
      </c>
      <c r="I22" s="149" t="s">
        <v>285</v>
      </c>
      <c r="J22" s="149" t="s">
        <v>285</v>
      </c>
      <c r="K22" s="149" t="s">
        <v>285</v>
      </c>
      <c r="L22" s="149" t="s">
        <v>285</v>
      </c>
      <c r="M22" s="149" t="s">
        <v>285</v>
      </c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9"/>
    </row>
    <row r="23" spans="1:36" s="21" customFormat="1" ht="30" customHeight="1" x14ac:dyDescent="0.25">
      <c r="A23" s="594"/>
      <c r="B23" s="597"/>
      <c r="C23" s="597"/>
      <c r="D23" s="594"/>
      <c r="E23" s="322" t="s">
        <v>334</v>
      </c>
      <c r="F23" s="149" t="s">
        <v>285</v>
      </c>
      <c r="G23" s="149" t="s">
        <v>285</v>
      </c>
      <c r="H23" s="264" t="s">
        <v>226</v>
      </c>
      <c r="I23" s="149" t="s">
        <v>285</v>
      </c>
      <c r="J23" s="149" t="s">
        <v>285</v>
      </c>
      <c r="K23" s="149" t="s">
        <v>285</v>
      </c>
      <c r="L23" s="149" t="s">
        <v>285</v>
      </c>
      <c r="M23" s="149" t="s">
        <v>285</v>
      </c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9"/>
    </row>
    <row r="24" spans="1:36" s="21" customFormat="1" ht="30" customHeight="1" x14ac:dyDescent="0.25">
      <c r="A24" s="595"/>
      <c r="B24" s="598"/>
      <c r="C24" s="598"/>
      <c r="D24" s="595"/>
      <c r="E24" s="322" t="s">
        <v>32</v>
      </c>
      <c r="F24" s="149" t="s">
        <v>285</v>
      </c>
      <c r="G24" s="149" t="s">
        <v>285</v>
      </c>
      <c r="H24" s="264" t="s">
        <v>39</v>
      </c>
      <c r="I24" s="149" t="s">
        <v>285</v>
      </c>
      <c r="J24" s="149" t="s">
        <v>285</v>
      </c>
      <c r="K24" s="149" t="s">
        <v>285</v>
      </c>
      <c r="L24" s="149" t="s">
        <v>285</v>
      </c>
      <c r="M24" s="149" t="s">
        <v>285</v>
      </c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9"/>
    </row>
    <row r="25" spans="1:36" s="21" customFormat="1" ht="50.1" customHeight="1" x14ac:dyDescent="0.25">
      <c r="A25" s="593">
        <v>1</v>
      </c>
      <c r="B25" s="596" t="s">
        <v>369</v>
      </c>
      <c r="C25" s="596" t="s">
        <v>33</v>
      </c>
      <c r="D25" s="599" t="s">
        <v>36</v>
      </c>
      <c r="E25" s="292" t="s">
        <v>333</v>
      </c>
      <c r="F25" s="290" t="s">
        <v>24</v>
      </c>
      <c r="G25" s="290" t="s">
        <v>25</v>
      </c>
      <c r="H25" s="241">
        <v>1</v>
      </c>
      <c r="I25" s="241">
        <v>0</v>
      </c>
      <c r="J25" s="241">
        <v>0</v>
      </c>
      <c r="K25" s="85">
        <v>18726.18</v>
      </c>
      <c r="L25" s="85" t="s">
        <v>41</v>
      </c>
      <c r="M25" s="85" t="s">
        <v>41</v>
      </c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9"/>
    </row>
    <row r="26" spans="1:36" s="21" customFormat="1" ht="30" customHeight="1" x14ac:dyDescent="0.25">
      <c r="A26" s="594"/>
      <c r="B26" s="587"/>
      <c r="C26" s="597"/>
      <c r="D26" s="594"/>
      <c r="E26" s="322" t="s">
        <v>246</v>
      </c>
      <c r="F26" s="149" t="s">
        <v>285</v>
      </c>
      <c r="G26" s="149" t="s">
        <v>285</v>
      </c>
      <c r="H26" s="264" t="s">
        <v>37</v>
      </c>
      <c r="I26" s="149" t="s">
        <v>285</v>
      </c>
      <c r="J26" s="149" t="s">
        <v>285</v>
      </c>
      <c r="K26" s="149" t="s">
        <v>285</v>
      </c>
      <c r="L26" s="149" t="s">
        <v>285</v>
      </c>
      <c r="M26" s="149" t="s">
        <v>285</v>
      </c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9"/>
    </row>
    <row r="27" spans="1:36" s="21" customFormat="1" ht="30" customHeight="1" x14ac:dyDescent="0.25">
      <c r="A27" s="594"/>
      <c r="B27" s="597"/>
      <c r="C27" s="597"/>
      <c r="D27" s="594"/>
      <c r="E27" s="322" t="s">
        <v>334</v>
      </c>
      <c r="F27" s="149" t="s">
        <v>285</v>
      </c>
      <c r="G27" s="149" t="s">
        <v>285</v>
      </c>
      <c r="H27" s="264" t="s">
        <v>225</v>
      </c>
      <c r="I27" s="149" t="s">
        <v>285</v>
      </c>
      <c r="J27" s="149" t="s">
        <v>285</v>
      </c>
      <c r="K27" s="149" t="s">
        <v>285</v>
      </c>
      <c r="L27" s="149" t="s">
        <v>285</v>
      </c>
      <c r="M27" s="149" t="s">
        <v>285</v>
      </c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9"/>
    </row>
    <row r="28" spans="1:36" s="21" customFormat="1" ht="30" customHeight="1" x14ac:dyDescent="0.25">
      <c r="A28" s="595"/>
      <c r="B28" s="598"/>
      <c r="C28" s="598"/>
      <c r="D28" s="595"/>
      <c r="E28" s="322" t="s">
        <v>32</v>
      </c>
      <c r="F28" s="149" t="s">
        <v>285</v>
      </c>
      <c r="G28" s="149" t="s">
        <v>285</v>
      </c>
      <c r="H28" s="264" t="s">
        <v>226</v>
      </c>
      <c r="I28" s="149" t="s">
        <v>285</v>
      </c>
      <c r="J28" s="149" t="s">
        <v>285</v>
      </c>
      <c r="K28" s="149" t="s">
        <v>285</v>
      </c>
      <c r="L28" s="149" t="s">
        <v>285</v>
      </c>
      <c r="M28" s="149" t="s">
        <v>285</v>
      </c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9"/>
    </row>
    <row r="29" spans="1:36" s="21" customFormat="1" ht="43.5" customHeight="1" x14ac:dyDescent="0.25">
      <c r="A29" s="593">
        <v>1</v>
      </c>
      <c r="B29" s="596" t="s">
        <v>369</v>
      </c>
      <c r="C29" s="596" t="s">
        <v>33</v>
      </c>
      <c r="D29" s="599" t="s">
        <v>36</v>
      </c>
      <c r="E29" s="289" t="s">
        <v>638</v>
      </c>
      <c r="F29" s="290" t="s">
        <v>24</v>
      </c>
      <c r="G29" s="290" t="s">
        <v>25</v>
      </c>
      <c r="H29" s="241">
        <v>1</v>
      </c>
      <c r="I29" s="241">
        <v>0</v>
      </c>
      <c r="J29" s="241">
        <v>0</v>
      </c>
      <c r="K29" s="319">
        <f>30380.41-864.1</f>
        <v>29516.31</v>
      </c>
      <c r="L29" s="85" t="s">
        <v>41</v>
      </c>
      <c r="M29" s="85" t="s">
        <v>41</v>
      </c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9"/>
    </row>
    <row r="30" spans="1:36" s="21" customFormat="1" ht="30" customHeight="1" x14ac:dyDescent="0.25">
      <c r="A30" s="594"/>
      <c r="B30" s="587"/>
      <c r="C30" s="597"/>
      <c r="D30" s="594"/>
      <c r="E30" s="322" t="s">
        <v>246</v>
      </c>
      <c r="F30" s="149" t="s">
        <v>285</v>
      </c>
      <c r="G30" s="149" t="s">
        <v>285</v>
      </c>
      <c r="H30" s="264" t="s">
        <v>227</v>
      </c>
      <c r="I30" s="149" t="s">
        <v>285</v>
      </c>
      <c r="J30" s="149" t="s">
        <v>285</v>
      </c>
      <c r="K30" s="149" t="s">
        <v>285</v>
      </c>
      <c r="L30" s="149" t="s">
        <v>285</v>
      </c>
      <c r="M30" s="149" t="s">
        <v>285</v>
      </c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9"/>
    </row>
    <row r="31" spans="1:36" s="21" customFormat="1" ht="30" customHeight="1" x14ac:dyDescent="0.25">
      <c r="A31" s="594"/>
      <c r="B31" s="597"/>
      <c r="C31" s="597"/>
      <c r="D31" s="594"/>
      <c r="E31" s="322" t="s">
        <v>334</v>
      </c>
      <c r="F31" s="149" t="s">
        <v>285</v>
      </c>
      <c r="G31" s="149" t="s">
        <v>285</v>
      </c>
      <c r="H31" s="264" t="s">
        <v>225</v>
      </c>
      <c r="I31" s="149" t="s">
        <v>285</v>
      </c>
      <c r="J31" s="149" t="s">
        <v>285</v>
      </c>
      <c r="K31" s="149" t="s">
        <v>285</v>
      </c>
      <c r="L31" s="149" t="s">
        <v>285</v>
      </c>
      <c r="M31" s="149" t="s">
        <v>285</v>
      </c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9"/>
    </row>
    <row r="32" spans="1:36" s="21" customFormat="1" ht="30" customHeight="1" x14ac:dyDescent="0.25">
      <c r="A32" s="595"/>
      <c r="B32" s="598"/>
      <c r="C32" s="598"/>
      <c r="D32" s="595"/>
      <c r="E32" s="322" t="s">
        <v>32</v>
      </c>
      <c r="F32" s="149" t="s">
        <v>285</v>
      </c>
      <c r="G32" s="149" t="s">
        <v>285</v>
      </c>
      <c r="H32" s="264" t="s">
        <v>226</v>
      </c>
      <c r="I32" s="149" t="s">
        <v>285</v>
      </c>
      <c r="J32" s="149" t="s">
        <v>285</v>
      </c>
      <c r="K32" s="149" t="s">
        <v>285</v>
      </c>
      <c r="L32" s="149" t="s">
        <v>285</v>
      </c>
      <c r="M32" s="149" t="s">
        <v>285</v>
      </c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9"/>
    </row>
    <row r="33" spans="1:36" s="21" customFormat="1" ht="30" customHeight="1" x14ac:dyDescent="0.25">
      <c r="A33" s="593">
        <v>1</v>
      </c>
      <c r="B33" s="596" t="s">
        <v>369</v>
      </c>
      <c r="C33" s="596" t="s">
        <v>33</v>
      </c>
      <c r="D33" s="599" t="s">
        <v>36</v>
      </c>
      <c r="E33" s="289" t="s">
        <v>639</v>
      </c>
      <c r="F33" s="290" t="s">
        <v>24</v>
      </c>
      <c r="G33" s="290" t="s">
        <v>25</v>
      </c>
      <c r="H33" s="241">
        <v>1</v>
      </c>
      <c r="I33" s="241">
        <v>0</v>
      </c>
      <c r="J33" s="241">
        <v>0</v>
      </c>
      <c r="K33" s="319">
        <v>5729.7</v>
      </c>
      <c r="L33" s="85" t="s">
        <v>41</v>
      </c>
      <c r="M33" s="85" t="s">
        <v>41</v>
      </c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9"/>
    </row>
    <row r="34" spans="1:36" s="21" customFormat="1" ht="30" customHeight="1" x14ac:dyDescent="0.25">
      <c r="A34" s="594"/>
      <c r="B34" s="587"/>
      <c r="C34" s="597"/>
      <c r="D34" s="594"/>
      <c r="E34" s="322" t="s">
        <v>246</v>
      </c>
      <c r="F34" s="149" t="s">
        <v>285</v>
      </c>
      <c r="G34" s="149" t="s">
        <v>285</v>
      </c>
      <c r="H34" s="264" t="s">
        <v>38</v>
      </c>
      <c r="I34" s="149" t="s">
        <v>285</v>
      </c>
      <c r="J34" s="149" t="s">
        <v>285</v>
      </c>
      <c r="K34" s="149" t="s">
        <v>285</v>
      </c>
      <c r="L34" s="149" t="s">
        <v>285</v>
      </c>
      <c r="M34" s="149" t="s">
        <v>285</v>
      </c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9"/>
    </row>
    <row r="35" spans="1:36" s="21" customFormat="1" ht="30" customHeight="1" x14ac:dyDescent="0.25">
      <c r="A35" s="594"/>
      <c r="B35" s="597"/>
      <c r="C35" s="597"/>
      <c r="D35" s="594"/>
      <c r="E35" s="322" t="s">
        <v>334</v>
      </c>
      <c r="F35" s="149" t="s">
        <v>285</v>
      </c>
      <c r="G35" s="149" t="s">
        <v>285</v>
      </c>
      <c r="H35" s="264" t="s">
        <v>225</v>
      </c>
      <c r="I35" s="149" t="s">
        <v>285</v>
      </c>
      <c r="J35" s="149" t="s">
        <v>285</v>
      </c>
      <c r="K35" s="149" t="s">
        <v>285</v>
      </c>
      <c r="L35" s="149" t="s">
        <v>285</v>
      </c>
      <c r="M35" s="149" t="s">
        <v>285</v>
      </c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9"/>
    </row>
    <row r="36" spans="1:36" s="21" customFormat="1" ht="30" customHeight="1" x14ac:dyDescent="0.25">
      <c r="A36" s="595"/>
      <c r="B36" s="598"/>
      <c r="C36" s="598"/>
      <c r="D36" s="595"/>
      <c r="E36" s="322" t="s">
        <v>32</v>
      </c>
      <c r="F36" s="149" t="s">
        <v>285</v>
      </c>
      <c r="G36" s="149" t="s">
        <v>285</v>
      </c>
      <c r="H36" s="264" t="s">
        <v>225</v>
      </c>
      <c r="I36" s="149" t="s">
        <v>285</v>
      </c>
      <c r="J36" s="149" t="s">
        <v>285</v>
      </c>
      <c r="K36" s="149" t="s">
        <v>285</v>
      </c>
      <c r="L36" s="149" t="s">
        <v>285</v>
      </c>
      <c r="M36" s="149" t="s">
        <v>285</v>
      </c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9"/>
    </row>
    <row r="37" spans="1:36" s="21" customFormat="1" ht="30" customHeight="1" x14ac:dyDescent="0.25">
      <c r="A37" s="593">
        <v>1</v>
      </c>
      <c r="B37" s="596" t="s">
        <v>369</v>
      </c>
      <c r="C37" s="596" t="s">
        <v>33</v>
      </c>
      <c r="D37" s="599" t="s">
        <v>36</v>
      </c>
      <c r="E37" s="289" t="s">
        <v>633</v>
      </c>
      <c r="F37" s="290" t="s">
        <v>24</v>
      </c>
      <c r="G37" s="290" t="s">
        <v>25</v>
      </c>
      <c r="H37" s="241">
        <v>1</v>
      </c>
      <c r="I37" s="241">
        <v>0</v>
      </c>
      <c r="J37" s="241">
        <v>0</v>
      </c>
      <c r="K37" s="319">
        <v>7055.8</v>
      </c>
      <c r="L37" s="85" t="s">
        <v>41</v>
      </c>
      <c r="M37" s="85" t="s">
        <v>41</v>
      </c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9"/>
    </row>
    <row r="38" spans="1:36" s="21" customFormat="1" ht="30" customHeight="1" x14ac:dyDescent="0.25">
      <c r="A38" s="594"/>
      <c r="B38" s="587"/>
      <c r="C38" s="597"/>
      <c r="D38" s="594"/>
      <c r="E38" s="322" t="s">
        <v>246</v>
      </c>
      <c r="F38" s="149" t="s">
        <v>285</v>
      </c>
      <c r="G38" s="149" t="s">
        <v>285</v>
      </c>
      <c r="H38" s="264" t="s">
        <v>38</v>
      </c>
      <c r="I38" s="149" t="s">
        <v>285</v>
      </c>
      <c r="J38" s="149" t="s">
        <v>285</v>
      </c>
      <c r="K38" s="149" t="s">
        <v>285</v>
      </c>
      <c r="L38" s="149" t="s">
        <v>285</v>
      </c>
      <c r="M38" s="149" t="s">
        <v>285</v>
      </c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9"/>
    </row>
    <row r="39" spans="1:36" s="21" customFormat="1" ht="30" customHeight="1" x14ac:dyDescent="0.25">
      <c r="A39" s="594"/>
      <c r="B39" s="597"/>
      <c r="C39" s="597"/>
      <c r="D39" s="594"/>
      <c r="E39" s="322" t="s">
        <v>334</v>
      </c>
      <c r="F39" s="149" t="s">
        <v>285</v>
      </c>
      <c r="G39" s="149" t="s">
        <v>285</v>
      </c>
      <c r="H39" s="264" t="s">
        <v>225</v>
      </c>
      <c r="I39" s="149" t="s">
        <v>285</v>
      </c>
      <c r="J39" s="149" t="s">
        <v>285</v>
      </c>
      <c r="K39" s="149" t="s">
        <v>285</v>
      </c>
      <c r="L39" s="149" t="s">
        <v>285</v>
      </c>
      <c r="M39" s="149" t="s">
        <v>285</v>
      </c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9"/>
    </row>
    <row r="40" spans="1:36" s="21" customFormat="1" ht="30" customHeight="1" x14ac:dyDescent="0.25">
      <c r="A40" s="595"/>
      <c r="B40" s="598"/>
      <c r="C40" s="598"/>
      <c r="D40" s="595"/>
      <c r="E40" s="322" t="s">
        <v>32</v>
      </c>
      <c r="F40" s="149" t="s">
        <v>285</v>
      </c>
      <c r="G40" s="149" t="s">
        <v>285</v>
      </c>
      <c r="H40" s="264" t="s">
        <v>225</v>
      </c>
      <c r="I40" s="149" t="s">
        <v>285</v>
      </c>
      <c r="J40" s="149" t="s">
        <v>285</v>
      </c>
      <c r="K40" s="149" t="s">
        <v>285</v>
      </c>
      <c r="L40" s="149" t="s">
        <v>285</v>
      </c>
      <c r="M40" s="149" t="s">
        <v>285</v>
      </c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9"/>
    </row>
    <row r="41" spans="1:36" s="21" customFormat="1" ht="30" customHeight="1" x14ac:dyDescent="0.25">
      <c r="A41" s="593">
        <v>1</v>
      </c>
      <c r="B41" s="596" t="s">
        <v>369</v>
      </c>
      <c r="C41" s="596" t="s">
        <v>33</v>
      </c>
      <c r="D41" s="599" t="s">
        <v>36</v>
      </c>
      <c r="E41" s="289" t="s">
        <v>634</v>
      </c>
      <c r="F41" s="290" t="s">
        <v>24</v>
      </c>
      <c r="G41" s="290" t="s">
        <v>25</v>
      </c>
      <c r="H41" s="241">
        <v>1</v>
      </c>
      <c r="I41" s="241">
        <v>0</v>
      </c>
      <c r="J41" s="241">
        <v>0</v>
      </c>
      <c r="K41" s="319">
        <v>4603.78</v>
      </c>
      <c r="L41" s="85" t="s">
        <v>41</v>
      </c>
      <c r="M41" s="85" t="s">
        <v>41</v>
      </c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9"/>
    </row>
    <row r="42" spans="1:36" s="21" customFormat="1" ht="30" customHeight="1" x14ac:dyDescent="0.25">
      <c r="A42" s="594"/>
      <c r="B42" s="587"/>
      <c r="C42" s="597"/>
      <c r="D42" s="594"/>
      <c r="E42" s="322" t="s">
        <v>246</v>
      </c>
      <c r="F42" s="149" t="s">
        <v>285</v>
      </c>
      <c r="G42" s="149" t="s">
        <v>285</v>
      </c>
      <c r="H42" s="264" t="s">
        <v>38</v>
      </c>
      <c r="I42" s="149" t="s">
        <v>285</v>
      </c>
      <c r="J42" s="149" t="s">
        <v>285</v>
      </c>
      <c r="K42" s="149" t="s">
        <v>285</v>
      </c>
      <c r="L42" s="149" t="s">
        <v>285</v>
      </c>
      <c r="M42" s="149" t="s">
        <v>285</v>
      </c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9"/>
    </row>
    <row r="43" spans="1:36" s="21" customFormat="1" ht="30" customHeight="1" x14ac:dyDescent="0.25">
      <c r="A43" s="594"/>
      <c r="B43" s="597"/>
      <c r="C43" s="597"/>
      <c r="D43" s="594"/>
      <c r="E43" s="322" t="s">
        <v>334</v>
      </c>
      <c r="F43" s="149" t="s">
        <v>285</v>
      </c>
      <c r="G43" s="149" t="s">
        <v>285</v>
      </c>
      <c r="H43" s="264" t="s">
        <v>225</v>
      </c>
      <c r="I43" s="149" t="s">
        <v>285</v>
      </c>
      <c r="J43" s="149" t="s">
        <v>285</v>
      </c>
      <c r="K43" s="149" t="s">
        <v>285</v>
      </c>
      <c r="L43" s="149" t="s">
        <v>285</v>
      </c>
      <c r="M43" s="149" t="s">
        <v>285</v>
      </c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9"/>
    </row>
    <row r="44" spans="1:36" s="21" customFormat="1" ht="30" customHeight="1" x14ac:dyDescent="0.25">
      <c r="A44" s="595"/>
      <c r="B44" s="598"/>
      <c r="C44" s="598"/>
      <c r="D44" s="595"/>
      <c r="E44" s="322" t="s">
        <v>32</v>
      </c>
      <c r="F44" s="149" t="s">
        <v>285</v>
      </c>
      <c r="G44" s="149" t="s">
        <v>285</v>
      </c>
      <c r="H44" s="264" t="s">
        <v>225</v>
      </c>
      <c r="I44" s="149" t="s">
        <v>285</v>
      </c>
      <c r="J44" s="149" t="s">
        <v>285</v>
      </c>
      <c r="K44" s="149" t="s">
        <v>285</v>
      </c>
      <c r="L44" s="149" t="s">
        <v>285</v>
      </c>
      <c r="M44" s="149" t="s">
        <v>285</v>
      </c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9"/>
    </row>
    <row r="45" spans="1:36" s="21" customFormat="1" ht="30" customHeight="1" x14ac:dyDescent="0.25">
      <c r="A45" s="593">
        <v>1</v>
      </c>
      <c r="B45" s="596" t="s">
        <v>369</v>
      </c>
      <c r="C45" s="596" t="s">
        <v>33</v>
      </c>
      <c r="D45" s="599" t="s">
        <v>642</v>
      </c>
      <c r="E45" s="289" t="s">
        <v>635</v>
      </c>
      <c r="F45" s="290" t="s">
        <v>24</v>
      </c>
      <c r="G45" s="290" t="s">
        <v>25</v>
      </c>
      <c r="H45" s="241">
        <v>1</v>
      </c>
      <c r="I45" s="241">
        <v>0</v>
      </c>
      <c r="J45" s="241">
        <v>0</v>
      </c>
      <c r="K45" s="319">
        <v>19117.05</v>
      </c>
      <c r="L45" s="85" t="s">
        <v>41</v>
      </c>
      <c r="M45" s="85" t="s">
        <v>41</v>
      </c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9"/>
    </row>
    <row r="46" spans="1:36" s="21" customFormat="1" ht="30" customHeight="1" x14ac:dyDescent="0.25">
      <c r="A46" s="594"/>
      <c r="B46" s="587"/>
      <c r="C46" s="597"/>
      <c r="D46" s="594"/>
      <c r="E46" s="322" t="s">
        <v>246</v>
      </c>
      <c r="F46" s="149" t="s">
        <v>285</v>
      </c>
      <c r="G46" s="149" t="s">
        <v>285</v>
      </c>
      <c r="H46" s="264" t="s">
        <v>69</v>
      </c>
      <c r="I46" s="149" t="s">
        <v>285</v>
      </c>
      <c r="J46" s="149" t="s">
        <v>285</v>
      </c>
      <c r="K46" s="149" t="s">
        <v>285</v>
      </c>
      <c r="L46" s="149" t="s">
        <v>285</v>
      </c>
      <c r="M46" s="149" t="s">
        <v>285</v>
      </c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9"/>
    </row>
    <row r="47" spans="1:36" s="21" customFormat="1" ht="30" customHeight="1" x14ac:dyDescent="0.25">
      <c r="A47" s="594"/>
      <c r="B47" s="597"/>
      <c r="C47" s="597"/>
      <c r="D47" s="594"/>
      <c r="E47" s="322" t="s">
        <v>334</v>
      </c>
      <c r="F47" s="149" t="s">
        <v>285</v>
      </c>
      <c r="G47" s="149" t="s">
        <v>285</v>
      </c>
      <c r="H47" s="264" t="s">
        <v>55</v>
      </c>
      <c r="I47" s="149" t="s">
        <v>285</v>
      </c>
      <c r="J47" s="149" t="s">
        <v>285</v>
      </c>
      <c r="K47" s="149" t="s">
        <v>285</v>
      </c>
      <c r="L47" s="149" t="s">
        <v>285</v>
      </c>
      <c r="M47" s="149" t="s">
        <v>285</v>
      </c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9"/>
    </row>
    <row r="48" spans="1:36" s="21" customFormat="1" ht="30" customHeight="1" x14ac:dyDescent="0.25">
      <c r="A48" s="595"/>
      <c r="B48" s="598"/>
      <c r="C48" s="598"/>
      <c r="D48" s="595"/>
      <c r="E48" s="322" t="s">
        <v>32</v>
      </c>
      <c r="F48" s="149" t="s">
        <v>285</v>
      </c>
      <c r="G48" s="149" t="s">
        <v>285</v>
      </c>
      <c r="H48" s="264" t="s">
        <v>225</v>
      </c>
      <c r="I48" s="149" t="s">
        <v>285</v>
      </c>
      <c r="J48" s="149" t="s">
        <v>285</v>
      </c>
      <c r="K48" s="149" t="s">
        <v>285</v>
      </c>
      <c r="L48" s="149" t="s">
        <v>285</v>
      </c>
      <c r="M48" s="149" t="s">
        <v>285</v>
      </c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9"/>
    </row>
    <row r="49" spans="1:36" s="21" customFormat="1" ht="30" customHeight="1" x14ac:dyDescent="0.25">
      <c r="A49" s="593">
        <v>1</v>
      </c>
      <c r="B49" s="596" t="s">
        <v>369</v>
      </c>
      <c r="C49" s="596" t="s">
        <v>33</v>
      </c>
      <c r="D49" s="599" t="s">
        <v>642</v>
      </c>
      <c r="E49" s="289" t="s">
        <v>636</v>
      </c>
      <c r="F49" s="290" t="s">
        <v>24</v>
      </c>
      <c r="G49" s="290" t="s">
        <v>25</v>
      </c>
      <c r="H49" s="241">
        <v>1</v>
      </c>
      <c r="I49" s="241">
        <v>0</v>
      </c>
      <c r="J49" s="241">
        <v>0</v>
      </c>
      <c r="K49" s="319">
        <v>7436.57</v>
      </c>
      <c r="L49" s="85" t="s">
        <v>41</v>
      </c>
      <c r="M49" s="85" t="s">
        <v>41</v>
      </c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9"/>
    </row>
    <row r="50" spans="1:36" s="21" customFormat="1" ht="30" customHeight="1" x14ac:dyDescent="0.25">
      <c r="A50" s="594"/>
      <c r="B50" s="587"/>
      <c r="C50" s="597"/>
      <c r="D50" s="594"/>
      <c r="E50" s="322" t="s">
        <v>246</v>
      </c>
      <c r="F50" s="149" t="s">
        <v>285</v>
      </c>
      <c r="G50" s="149" t="s">
        <v>285</v>
      </c>
      <c r="H50" s="264" t="s">
        <v>69</v>
      </c>
      <c r="I50" s="149" t="s">
        <v>285</v>
      </c>
      <c r="J50" s="149" t="s">
        <v>285</v>
      </c>
      <c r="K50" s="149" t="s">
        <v>285</v>
      </c>
      <c r="L50" s="149" t="s">
        <v>285</v>
      </c>
      <c r="M50" s="149" t="s">
        <v>285</v>
      </c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9"/>
    </row>
    <row r="51" spans="1:36" s="21" customFormat="1" ht="30" customHeight="1" x14ac:dyDescent="0.25">
      <c r="A51" s="594"/>
      <c r="B51" s="597"/>
      <c r="C51" s="597"/>
      <c r="D51" s="594"/>
      <c r="E51" s="322" t="s">
        <v>334</v>
      </c>
      <c r="F51" s="149" t="s">
        <v>285</v>
      </c>
      <c r="G51" s="149" t="s">
        <v>285</v>
      </c>
      <c r="H51" s="264" t="s">
        <v>55</v>
      </c>
      <c r="I51" s="149" t="s">
        <v>285</v>
      </c>
      <c r="J51" s="149" t="s">
        <v>285</v>
      </c>
      <c r="K51" s="149" t="s">
        <v>285</v>
      </c>
      <c r="L51" s="149" t="s">
        <v>285</v>
      </c>
      <c r="M51" s="149" t="s">
        <v>285</v>
      </c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9"/>
    </row>
    <row r="52" spans="1:36" s="21" customFormat="1" ht="30" customHeight="1" x14ac:dyDescent="0.25">
      <c r="A52" s="595"/>
      <c r="B52" s="598"/>
      <c r="C52" s="598"/>
      <c r="D52" s="595"/>
      <c r="E52" s="322" t="s">
        <v>32</v>
      </c>
      <c r="F52" s="149" t="s">
        <v>285</v>
      </c>
      <c r="G52" s="149" t="s">
        <v>285</v>
      </c>
      <c r="H52" s="264" t="s">
        <v>225</v>
      </c>
      <c r="I52" s="149" t="s">
        <v>285</v>
      </c>
      <c r="J52" s="149" t="s">
        <v>285</v>
      </c>
      <c r="K52" s="149" t="s">
        <v>285</v>
      </c>
      <c r="L52" s="149" t="s">
        <v>285</v>
      </c>
      <c r="M52" s="149" t="s">
        <v>285</v>
      </c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9"/>
    </row>
    <row r="53" spans="1:36" s="21" customFormat="1" ht="37.5" customHeight="1" x14ac:dyDescent="0.25">
      <c r="A53" s="593">
        <v>1</v>
      </c>
      <c r="B53" s="596" t="s">
        <v>369</v>
      </c>
      <c r="C53" s="596" t="s">
        <v>33</v>
      </c>
      <c r="D53" s="599" t="s">
        <v>36</v>
      </c>
      <c r="E53" s="292" t="s">
        <v>640</v>
      </c>
      <c r="F53" s="290" t="s">
        <v>24</v>
      </c>
      <c r="G53" s="290" t="s">
        <v>25</v>
      </c>
      <c r="H53" s="241">
        <v>0</v>
      </c>
      <c r="I53" s="241">
        <v>1</v>
      </c>
      <c r="J53" s="241">
        <v>0</v>
      </c>
      <c r="K53" s="85">
        <v>0</v>
      </c>
      <c r="L53" s="85">
        <v>69694.22</v>
      </c>
      <c r="M53" s="85" t="s">
        <v>41</v>
      </c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9"/>
    </row>
    <row r="54" spans="1:36" s="21" customFormat="1" ht="41.25" customHeight="1" x14ac:dyDescent="0.25">
      <c r="A54" s="594"/>
      <c r="B54" s="587"/>
      <c r="C54" s="597"/>
      <c r="D54" s="594"/>
      <c r="E54" s="322" t="s">
        <v>246</v>
      </c>
      <c r="F54" s="149" t="s">
        <v>285</v>
      </c>
      <c r="G54" s="149" t="s">
        <v>285</v>
      </c>
      <c r="H54" s="149" t="s">
        <v>285</v>
      </c>
      <c r="I54" s="264" t="s">
        <v>69</v>
      </c>
      <c r="J54" s="149" t="s">
        <v>285</v>
      </c>
      <c r="K54" s="264" t="s">
        <v>19</v>
      </c>
      <c r="L54" s="149" t="s">
        <v>285</v>
      </c>
      <c r="M54" s="264" t="s">
        <v>19</v>
      </c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9"/>
    </row>
    <row r="55" spans="1:36" s="21" customFormat="1" ht="30" customHeight="1" x14ac:dyDescent="0.25">
      <c r="A55" s="594"/>
      <c r="B55" s="597"/>
      <c r="C55" s="597"/>
      <c r="D55" s="594"/>
      <c r="E55" s="322" t="s">
        <v>334</v>
      </c>
      <c r="F55" s="149" t="s">
        <v>285</v>
      </c>
      <c r="G55" s="149" t="s">
        <v>285</v>
      </c>
      <c r="H55" s="149" t="s">
        <v>285</v>
      </c>
      <c r="I55" s="264" t="s">
        <v>226</v>
      </c>
      <c r="J55" s="149" t="s">
        <v>285</v>
      </c>
      <c r="K55" s="264" t="s">
        <v>19</v>
      </c>
      <c r="L55" s="149" t="s">
        <v>285</v>
      </c>
      <c r="M55" s="264" t="s">
        <v>19</v>
      </c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9"/>
    </row>
    <row r="56" spans="1:36" s="21" customFormat="1" ht="30" customHeight="1" x14ac:dyDescent="0.25">
      <c r="A56" s="595"/>
      <c r="B56" s="598"/>
      <c r="C56" s="598"/>
      <c r="D56" s="595"/>
      <c r="E56" s="322" t="s">
        <v>32</v>
      </c>
      <c r="F56" s="149" t="s">
        <v>285</v>
      </c>
      <c r="G56" s="149" t="s">
        <v>285</v>
      </c>
      <c r="H56" s="149" t="s">
        <v>285</v>
      </c>
      <c r="I56" s="264" t="s">
        <v>39</v>
      </c>
      <c r="J56" s="149" t="s">
        <v>285</v>
      </c>
      <c r="K56" s="264" t="s">
        <v>19</v>
      </c>
      <c r="L56" s="149" t="s">
        <v>285</v>
      </c>
      <c r="M56" s="264" t="s">
        <v>19</v>
      </c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9"/>
    </row>
    <row r="57" spans="1:36" s="21" customFormat="1" ht="30" customHeight="1" x14ac:dyDescent="0.25">
      <c r="A57" s="593">
        <v>1</v>
      </c>
      <c r="B57" s="596" t="s">
        <v>369</v>
      </c>
      <c r="C57" s="596" t="s">
        <v>33</v>
      </c>
      <c r="D57" s="599" t="s">
        <v>36</v>
      </c>
      <c r="E57" s="291" t="s">
        <v>66</v>
      </c>
      <c r="F57" s="290" t="s">
        <v>24</v>
      </c>
      <c r="G57" s="290" t="s">
        <v>25</v>
      </c>
      <c r="H57" s="241">
        <v>0</v>
      </c>
      <c r="I57" s="241">
        <v>1</v>
      </c>
      <c r="J57" s="241">
        <v>0</v>
      </c>
      <c r="K57" s="85">
        <v>0</v>
      </c>
      <c r="L57" s="85">
        <v>73162.91</v>
      </c>
      <c r="M57" s="85">
        <v>0</v>
      </c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9"/>
    </row>
    <row r="58" spans="1:36" s="21" customFormat="1" ht="30" customHeight="1" x14ac:dyDescent="0.25">
      <c r="A58" s="594"/>
      <c r="B58" s="587"/>
      <c r="C58" s="597"/>
      <c r="D58" s="594"/>
      <c r="E58" s="322" t="s">
        <v>246</v>
      </c>
      <c r="F58" s="149" t="s">
        <v>285</v>
      </c>
      <c r="G58" s="149" t="s">
        <v>285</v>
      </c>
      <c r="H58" s="149" t="s">
        <v>285</v>
      </c>
      <c r="I58" s="159" t="s">
        <v>58</v>
      </c>
      <c r="J58" s="149" t="s">
        <v>285</v>
      </c>
      <c r="K58" s="149" t="s">
        <v>285</v>
      </c>
      <c r="L58" s="149" t="s">
        <v>285</v>
      </c>
      <c r="M58" s="149" t="s">
        <v>285</v>
      </c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9"/>
    </row>
    <row r="59" spans="1:36" s="21" customFormat="1" ht="30" customHeight="1" x14ac:dyDescent="0.25">
      <c r="A59" s="594"/>
      <c r="B59" s="597"/>
      <c r="C59" s="597"/>
      <c r="D59" s="594"/>
      <c r="E59" s="322" t="s">
        <v>334</v>
      </c>
      <c r="F59" s="149" t="s">
        <v>285</v>
      </c>
      <c r="G59" s="149" t="s">
        <v>285</v>
      </c>
      <c r="H59" s="149" t="s">
        <v>285</v>
      </c>
      <c r="I59" s="159" t="s">
        <v>39</v>
      </c>
      <c r="J59" s="149" t="s">
        <v>285</v>
      </c>
      <c r="K59" s="149" t="s">
        <v>285</v>
      </c>
      <c r="L59" s="149" t="s">
        <v>285</v>
      </c>
      <c r="M59" s="149" t="s">
        <v>285</v>
      </c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9"/>
    </row>
    <row r="60" spans="1:36" s="21" customFormat="1" ht="30" customHeight="1" x14ac:dyDescent="0.25">
      <c r="A60" s="595"/>
      <c r="B60" s="598"/>
      <c r="C60" s="598"/>
      <c r="D60" s="595"/>
      <c r="E60" s="322" t="s">
        <v>32</v>
      </c>
      <c r="F60" s="149" t="s">
        <v>285</v>
      </c>
      <c r="G60" s="149" t="s">
        <v>285</v>
      </c>
      <c r="H60" s="149" t="s">
        <v>285</v>
      </c>
      <c r="I60" s="159" t="s">
        <v>39</v>
      </c>
      <c r="J60" s="149" t="s">
        <v>285</v>
      </c>
      <c r="K60" s="149" t="s">
        <v>285</v>
      </c>
      <c r="L60" s="149" t="s">
        <v>285</v>
      </c>
      <c r="M60" s="149" t="s">
        <v>285</v>
      </c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9"/>
    </row>
    <row r="61" spans="1:36" s="21" customFormat="1" ht="50.1" customHeight="1" x14ac:dyDescent="0.25">
      <c r="A61" s="593">
        <v>1</v>
      </c>
      <c r="B61" s="596" t="s">
        <v>369</v>
      </c>
      <c r="C61" s="596" t="s">
        <v>33</v>
      </c>
      <c r="D61" s="599" t="s">
        <v>36</v>
      </c>
      <c r="E61" s="293" t="s">
        <v>641</v>
      </c>
      <c r="F61" s="290" t="s">
        <v>24</v>
      </c>
      <c r="G61" s="290" t="s">
        <v>25</v>
      </c>
      <c r="H61" s="241">
        <v>0</v>
      </c>
      <c r="I61" s="241">
        <v>0</v>
      </c>
      <c r="J61" s="241">
        <v>1</v>
      </c>
      <c r="K61" s="85">
        <v>0</v>
      </c>
      <c r="L61" s="85">
        <v>0</v>
      </c>
      <c r="M61" s="85">
        <v>116071</v>
      </c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9"/>
    </row>
    <row r="62" spans="1:36" ht="36" customHeight="1" x14ac:dyDescent="0.25">
      <c r="A62" s="600"/>
      <c r="B62" s="601"/>
      <c r="C62" s="601"/>
      <c r="D62" s="602"/>
      <c r="E62" s="265" t="s">
        <v>337</v>
      </c>
      <c r="F62" s="149" t="s">
        <v>285</v>
      </c>
      <c r="G62" s="149" t="s">
        <v>285</v>
      </c>
      <c r="H62" s="149" t="s">
        <v>285</v>
      </c>
      <c r="I62" s="312" t="s">
        <v>38</v>
      </c>
      <c r="J62" s="149" t="s">
        <v>285</v>
      </c>
      <c r="K62" s="264" t="s">
        <v>19</v>
      </c>
      <c r="L62" s="149" t="s">
        <v>285</v>
      </c>
      <c r="M62" s="264" t="s">
        <v>19</v>
      </c>
    </row>
  </sheetData>
  <autoFilter ref="A1:R62">
    <filterColumn colId="9" showButton="0"/>
    <filterColumn colId="10" showButton="0"/>
    <filterColumn colId="11" showButton="0"/>
  </autoFilter>
  <mergeCells count="69">
    <mergeCell ref="A53:A56"/>
    <mergeCell ref="B53:B56"/>
    <mergeCell ref="C53:C56"/>
    <mergeCell ref="D53:D56"/>
    <mergeCell ref="A61:A62"/>
    <mergeCell ref="B61:B62"/>
    <mergeCell ref="C61:C62"/>
    <mergeCell ref="D61:D62"/>
    <mergeCell ref="A57:A60"/>
    <mergeCell ref="B57:B60"/>
    <mergeCell ref="C57:C60"/>
    <mergeCell ref="D57:D60"/>
    <mergeCell ref="A45:A48"/>
    <mergeCell ref="B45:B48"/>
    <mergeCell ref="C45:C48"/>
    <mergeCell ref="D45:D48"/>
    <mergeCell ref="A49:A52"/>
    <mergeCell ref="B49:B52"/>
    <mergeCell ref="C49:C52"/>
    <mergeCell ref="D49:D52"/>
    <mergeCell ref="A37:A40"/>
    <mergeCell ref="B37:B40"/>
    <mergeCell ref="C37:C40"/>
    <mergeCell ref="D37:D40"/>
    <mergeCell ref="A41:A44"/>
    <mergeCell ref="B41:B44"/>
    <mergeCell ref="C41:C44"/>
    <mergeCell ref="D41:D44"/>
    <mergeCell ref="A29:A32"/>
    <mergeCell ref="B29:B32"/>
    <mergeCell ref="C29:C32"/>
    <mergeCell ref="D29:D32"/>
    <mergeCell ref="A33:A36"/>
    <mergeCell ref="B33:B36"/>
    <mergeCell ref="C33:C36"/>
    <mergeCell ref="D33:D36"/>
    <mergeCell ref="A21:A24"/>
    <mergeCell ref="B21:B24"/>
    <mergeCell ref="C21:C24"/>
    <mergeCell ref="D21:D24"/>
    <mergeCell ref="A25:A28"/>
    <mergeCell ref="B25:B28"/>
    <mergeCell ref="C25:C28"/>
    <mergeCell ref="D25:D28"/>
    <mergeCell ref="A13:A16"/>
    <mergeCell ref="B13:B16"/>
    <mergeCell ref="C13:C16"/>
    <mergeCell ref="D13:D16"/>
    <mergeCell ref="A17:A20"/>
    <mergeCell ref="B17:B20"/>
    <mergeCell ref="C17:C20"/>
    <mergeCell ref="D17:D20"/>
    <mergeCell ref="N6:N8"/>
    <mergeCell ref="O6:R6"/>
    <mergeCell ref="T6:W6"/>
    <mergeCell ref="F7:F9"/>
    <mergeCell ref="G7:G9"/>
    <mergeCell ref="H7:J8"/>
    <mergeCell ref="J1:M1"/>
    <mergeCell ref="A2:M2"/>
    <mergeCell ref="A3:M3"/>
    <mergeCell ref="A4:M4"/>
    <mergeCell ref="A6:A9"/>
    <mergeCell ref="B6:B9"/>
    <mergeCell ref="C6:C9"/>
    <mergeCell ref="D6:D9"/>
    <mergeCell ref="E6:E9"/>
    <mergeCell ref="F6:J6"/>
    <mergeCell ref="K6:M8"/>
  </mergeCells>
  <pageMargins left="0.25" right="0.25" top="0.75" bottom="0.75" header="0.3" footer="0.3"/>
  <pageSetup paperSize="9" scale="53" fitToHeight="0" orientation="landscape" r:id="rId1"/>
  <headerFooter differentFirst="1">
    <oddHeader>&amp;C&amp;"Arial Cyr,обычный"&amp;10&amp;P</oddHeader>
  </headerFooter>
  <rowBreaks count="1" manualBreakCount="1">
    <brk id="24" max="2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8"/>
  <sheetViews>
    <sheetView view="pageBreakPreview" topLeftCell="A13" zoomScale="55" zoomScaleNormal="60" zoomScaleSheetLayoutView="55" zoomScalePageLayoutView="70" workbookViewId="0">
      <selection activeCell="Z36" sqref="Z36"/>
    </sheetView>
  </sheetViews>
  <sheetFormatPr defaultColWidth="8.7109375" defaultRowHeight="15.75" x14ac:dyDescent="0.25"/>
  <cols>
    <col min="1" max="3" width="10.28515625" style="46" customWidth="1"/>
    <col min="4" max="4" width="29.28515625" style="46" customWidth="1"/>
    <col min="5" max="5" width="75.7109375" style="46" customWidth="1"/>
    <col min="6" max="6" width="28.85546875" style="46" customWidth="1"/>
    <col min="7" max="7" width="15.5703125" style="46" customWidth="1"/>
    <col min="8" max="10" width="15.7109375" style="46" customWidth="1"/>
    <col min="11" max="12" width="16.42578125" style="46" customWidth="1"/>
    <col min="13" max="13" width="14.85546875" style="46" customWidth="1"/>
    <col min="14" max="14" width="80.42578125" style="48" hidden="1" customWidth="1"/>
    <col min="15" max="15" width="10.28515625" style="45" hidden="1" customWidth="1"/>
    <col min="16" max="17" width="11.5703125" style="45" hidden="1" customWidth="1"/>
    <col min="18" max="18" width="10.28515625" style="45" hidden="1" customWidth="1"/>
    <col min="19" max="20" width="8.7109375" style="45" hidden="1" bestFit="1" customWidth="1"/>
    <col min="21" max="21" width="9.140625" style="45" hidden="1" customWidth="1"/>
    <col min="22" max="23" width="10.28515625" style="45" hidden="1" customWidth="1"/>
    <col min="24" max="24" width="25.5703125" style="45" hidden="1" customWidth="1"/>
    <col min="25" max="25" width="26.85546875" style="45" customWidth="1"/>
    <col min="26" max="26" width="17.28515625" style="45" customWidth="1"/>
    <col min="27" max="27" width="16" style="45" customWidth="1"/>
    <col min="28" max="28" width="13.5703125" style="45" customWidth="1"/>
    <col min="29" max="29" width="8.7109375" style="45" bestFit="1" customWidth="1"/>
    <col min="30" max="30" width="12.28515625" style="45" bestFit="1" customWidth="1"/>
    <col min="31" max="31" width="9.140625" style="45" bestFit="1" customWidth="1"/>
    <col min="32" max="42" width="8.7109375" style="45" bestFit="1" customWidth="1"/>
    <col min="43" max="43" width="8.7109375" style="46" bestFit="1" customWidth="1"/>
    <col min="44" max="16384" width="8.7109375" style="46"/>
  </cols>
  <sheetData>
    <row r="1" spans="1:43" s="45" customFormat="1" ht="144.75" customHeight="1" x14ac:dyDescent="0.3">
      <c r="A1" s="42"/>
      <c r="B1" s="43"/>
      <c r="C1" s="43"/>
      <c r="D1" s="43"/>
      <c r="E1" s="43"/>
      <c r="F1" s="43"/>
      <c r="G1" s="43"/>
      <c r="H1" s="43"/>
      <c r="I1" s="43"/>
      <c r="J1" s="616" t="s">
        <v>324</v>
      </c>
      <c r="K1" s="616"/>
      <c r="L1" s="616"/>
      <c r="M1" s="616"/>
      <c r="N1" s="44"/>
      <c r="AQ1" s="46"/>
    </row>
    <row r="2" spans="1:43" s="45" customFormat="1" ht="18.75" customHeight="1" x14ac:dyDescent="0.25">
      <c r="A2" s="617" t="s">
        <v>0</v>
      </c>
      <c r="B2" s="617"/>
      <c r="C2" s="617"/>
      <c r="D2" s="617"/>
      <c r="E2" s="617"/>
      <c r="F2" s="617"/>
      <c r="G2" s="617"/>
      <c r="H2" s="617"/>
      <c r="I2" s="617"/>
      <c r="J2" s="617"/>
      <c r="K2" s="617"/>
      <c r="L2" s="617"/>
      <c r="M2" s="617"/>
      <c r="N2" s="47"/>
      <c r="AQ2" s="46"/>
    </row>
    <row r="3" spans="1:43" s="45" customFormat="1" ht="18.75" customHeight="1" x14ac:dyDescent="0.25">
      <c r="A3" s="617" t="s">
        <v>145</v>
      </c>
      <c r="B3" s="617"/>
      <c r="C3" s="617"/>
      <c r="D3" s="617"/>
      <c r="E3" s="617"/>
      <c r="F3" s="617"/>
      <c r="G3" s="617"/>
      <c r="H3" s="617"/>
      <c r="I3" s="617"/>
      <c r="J3" s="617"/>
      <c r="K3" s="617"/>
      <c r="L3" s="617"/>
      <c r="M3" s="617"/>
      <c r="N3" s="48"/>
      <c r="AQ3" s="46"/>
    </row>
    <row r="4" spans="1:43" s="45" customFormat="1" ht="18.75" customHeight="1" x14ac:dyDescent="0.25">
      <c r="A4" s="42"/>
      <c r="B4" s="42"/>
      <c r="C4" s="617" t="s">
        <v>2</v>
      </c>
      <c r="D4" s="617"/>
      <c r="E4" s="617"/>
      <c r="F4" s="617"/>
      <c r="G4" s="617"/>
      <c r="H4" s="617"/>
      <c r="I4" s="617"/>
      <c r="J4" s="617"/>
      <c r="K4" s="617"/>
      <c r="L4" s="617"/>
      <c r="M4" s="617"/>
      <c r="N4" s="48"/>
      <c r="AQ4" s="46"/>
    </row>
    <row r="5" spans="1:43" ht="10.5" customHeight="1" x14ac:dyDescent="0.25"/>
    <row r="6" spans="1:43" s="45" customFormat="1" ht="81.75" customHeight="1" x14ac:dyDescent="0.25">
      <c r="A6" s="423" t="s">
        <v>3</v>
      </c>
      <c r="B6" s="423" t="s">
        <v>4</v>
      </c>
      <c r="C6" s="426" t="s">
        <v>327</v>
      </c>
      <c r="D6" s="618" t="s">
        <v>6</v>
      </c>
      <c r="E6" s="618" t="s">
        <v>7</v>
      </c>
      <c r="F6" s="618" t="s">
        <v>146</v>
      </c>
      <c r="G6" s="621"/>
      <c r="H6" s="622"/>
      <c r="I6" s="622"/>
      <c r="J6" s="623"/>
      <c r="K6" s="622" t="s">
        <v>9</v>
      </c>
      <c r="L6" s="622"/>
      <c r="M6" s="623"/>
      <c r="N6" s="632" t="s">
        <v>10</v>
      </c>
      <c r="O6" s="630" t="s">
        <v>11</v>
      </c>
      <c r="P6" s="631"/>
      <c r="Q6" s="631"/>
      <c r="R6" s="630"/>
      <c r="T6" s="632" t="s">
        <v>12</v>
      </c>
      <c r="U6" s="631"/>
      <c r="V6" s="631"/>
      <c r="W6" s="630"/>
      <c r="AQ6" s="46"/>
    </row>
    <row r="7" spans="1:43" s="45" customFormat="1" ht="23.25" customHeight="1" x14ac:dyDescent="0.25">
      <c r="A7" s="424"/>
      <c r="B7" s="424"/>
      <c r="C7" s="427"/>
      <c r="D7" s="619"/>
      <c r="E7" s="619"/>
      <c r="F7" s="618" t="s">
        <v>13</v>
      </c>
      <c r="G7" s="633" t="s">
        <v>14</v>
      </c>
      <c r="H7" s="635" t="s">
        <v>15</v>
      </c>
      <c r="I7" s="635"/>
      <c r="J7" s="635"/>
      <c r="K7" s="624"/>
      <c r="L7" s="624"/>
      <c r="M7" s="625"/>
      <c r="N7" s="639"/>
      <c r="O7" s="49"/>
      <c r="P7" s="50"/>
      <c r="Q7" s="50"/>
      <c r="R7" s="50"/>
      <c r="T7" s="50"/>
      <c r="U7" s="50"/>
      <c r="V7" s="50"/>
      <c r="W7" s="50"/>
      <c r="AQ7" s="46"/>
    </row>
    <row r="8" spans="1:43" s="45" customFormat="1" ht="22.5" customHeight="1" x14ac:dyDescent="0.25">
      <c r="A8" s="424"/>
      <c r="B8" s="424"/>
      <c r="C8" s="427"/>
      <c r="D8" s="619"/>
      <c r="E8" s="619"/>
      <c r="F8" s="619"/>
      <c r="G8" s="634"/>
      <c r="H8" s="635"/>
      <c r="I8" s="635"/>
      <c r="J8" s="635"/>
      <c r="K8" s="626"/>
      <c r="L8" s="626"/>
      <c r="M8" s="627"/>
      <c r="N8" s="640"/>
      <c r="O8" s="49"/>
      <c r="P8" s="50"/>
      <c r="Q8" s="50"/>
      <c r="R8" s="50"/>
      <c r="T8" s="50"/>
      <c r="U8" s="50"/>
      <c r="V8" s="50"/>
      <c r="W8" s="50"/>
      <c r="AQ8" s="46"/>
    </row>
    <row r="9" spans="1:43" s="45" customFormat="1" ht="33.75" customHeight="1" x14ac:dyDescent="0.25">
      <c r="A9" s="425"/>
      <c r="B9" s="425"/>
      <c r="C9" s="428"/>
      <c r="D9" s="620"/>
      <c r="E9" s="620"/>
      <c r="F9" s="620"/>
      <c r="G9" s="620"/>
      <c r="H9" s="51" t="s">
        <v>16</v>
      </c>
      <c r="I9" s="51" t="s">
        <v>17</v>
      </c>
      <c r="J9" s="51" t="s">
        <v>18</v>
      </c>
      <c r="K9" s="52" t="s">
        <v>16</v>
      </c>
      <c r="L9" s="52" t="s">
        <v>17</v>
      </c>
      <c r="M9" s="52" t="s">
        <v>18</v>
      </c>
      <c r="N9" s="53"/>
      <c r="O9" s="54">
        <v>2020</v>
      </c>
      <c r="P9" s="55">
        <v>2021</v>
      </c>
      <c r="Q9" s="55">
        <v>2022</v>
      </c>
      <c r="R9" s="55">
        <v>2023</v>
      </c>
      <c r="T9" s="55">
        <v>2020</v>
      </c>
      <c r="U9" s="55">
        <v>2021</v>
      </c>
      <c r="V9" s="55">
        <v>2022</v>
      </c>
      <c r="W9" s="55">
        <v>2023</v>
      </c>
      <c r="Y9" s="56"/>
      <c r="Z9" s="56"/>
      <c r="AA9" s="56"/>
      <c r="AQ9" s="46"/>
    </row>
    <row r="10" spans="1:43" s="45" customFormat="1" ht="16.5" thickBot="1" x14ac:dyDescent="0.3">
      <c r="A10" s="52">
        <v>1</v>
      </c>
      <c r="B10" s="52">
        <v>2</v>
      </c>
      <c r="C10" s="52">
        <v>3</v>
      </c>
      <c r="D10" s="52">
        <v>4</v>
      </c>
      <c r="E10" s="52">
        <v>5</v>
      </c>
      <c r="F10" s="52">
        <v>6</v>
      </c>
      <c r="G10" s="52">
        <v>7</v>
      </c>
      <c r="H10" s="52">
        <v>8</v>
      </c>
      <c r="I10" s="52">
        <v>9</v>
      </c>
      <c r="J10" s="52">
        <v>10</v>
      </c>
      <c r="K10" s="230">
        <v>11</v>
      </c>
      <c r="L10" s="230">
        <v>12</v>
      </c>
      <c r="M10" s="230">
        <v>13</v>
      </c>
      <c r="N10" s="53"/>
      <c r="Y10" s="253"/>
      <c r="Z10" s="253"/>
      <c r="AA10" s="60"/>
      <c r="AQ10" s="46"/>
    </row>
    <row r="11" spans="1:43" s="45" customFormat="1" ht="37.5" customHeight="1" x14ac:dyDescent="0.25">
      <c r="A11" s="148" t="s">
        <v>285</v>
      </c>
      <c r="B11" s="148" t="s">
        <v>285</v>
      </c>
      <c r="C11" s="149" t="s">
        <v>285</v>
      </c>
      <c r="D11" s="262" t="s">
        <v>285</v>
      </c>
      <c r="E11" s="260" t="s">
        <v>20</v>
      </c>
      <c r="F11" s="261" t="s">
        <v>285</v>
      </c>
      <c r="G11" s="262" t="s">
        <v>285</v>
      </c>
      <c r="H11" s="262" t="s">
        <v>285</v>
      </c>
      <c r="I11" s="262" t="s">
        <v>285</v>
      </c>
      <c r="J11" s="262" t="s">
        <v>285</v>
      </c>
      <c r="K11" s="266">
        <f>SUM(K12:K37)</f>
        <v>2330103.3609999996</v>
      </c>
      <c r="L11" s="231">
        <f>SUM(L12:L38)</f>
        <v>1871251.3950000003</v>
      </c>
      <c r="M11" s="231">
        <f t="shared" ref="M11" si="0">SUM(M12:M37)</f>
        <v>1716536.7150000001</v>
      </c>
      <c r="N11" s="229"/>
      <c r="O11" s="59"/>
      <c r="P11" s="59"/>
      <c r="Q11" s="59"/>
      <c r="R11" s="59"/>
      <c r="S11" s="59"/>
      <c r="T11" s="59"/>
      <c r="U11" s="59"/>
      <c r="V11" s="59"/>
      <c r="W11" s="59"/>
      <c r="AQ11" s="46"/>
    </row>
    <row r="12" spans="1:43" s="45" customFormat="1" ht="65.25" customHeight="1" x14ac:dyDescent="0.25">
      <c r="A12" s="61">
        <v>2</v>
      </c>
      <c r="B12" s="62" t="s">
        <v>21</v>
      </c>
      <c r="C12" s="62" t="s">
        <v>483</v>
      </c>
      <c r="D12" s="267" t="s">
        <v>479</v>
      </c>
      <c r="E12" s="101" t="s">
        <v>480</v>
      </c>
      <c r="F12" s="268" t="s">
        <v>481</v>
      </c>
      <c r="G12" s="67" t="s">
        <v>159</v>
      </c>
      <c r="H12" s="269">
        <v>14.5</v>
      </c>
      <c r="I12" s="269">
        <v>14.5</v>
      </c>
      <c r="J12" s="269">
        <v>14.5</v>
      </c>
      <c r="K12" s="68">
        <v>3702.4</v>
      </c>
      <c r="L12" s="63">
        <v>1702.4</v>
      </c>
      <c r="M12" s="63">
        <v>1702.4</v>
      </c>
      <c r="O12" s="59"/>
      <c r="P12" s="59"/>
      <c r="Q12" s="59"/>
      <c r="R12" s="59"/>
      <c r="S12" s="59"/>
      <c r="T12" s="59"/>
      <c r="U12" s="59"/>
      <c r="V12" s="59"/>
      <c r="W12" s="59"/>
      <c r="AA12" s="228"/>
      <c r="AQ12" s="46"/>
    </row>
    <row r="13" spans="1:43" s="45" customFormat="1" ht="65.25" customHeight="1" x14ac:dyDescent="0.25">
      <c r="A13" s="284">
        <v>2</v>
      </c>
      <c r="B13" s="62" t="s">
        <v>21</v>
      </c>
      <c r="C13" s="62" t="s">
        <v>148</v>
      </c>
      <c r="D13" s="267" t="s">
        <v>74</v>
      </c>
      <c r="E13" s="113" t="s">
        <v>379</v>
      </c>
      <c r="F13" s="268" t="s">
        <v>588</v>
      </c>
      <c r="G13" s="67" t="s">
        <v>25</v>
      </c>
      <c r="H13" s="295">
        <v>8</v>
      </c>
      <c r="I13" s="295">
        <v>8</v>
      </c>
      <c r="J13" s="295">
        <v>8</v>
      </c>
      <c r="K13" s="68">
        <v>200</v>
      </c>
      <c r="L13" s="68">
        <v>200</v>
      </c>
      <c r="M13" s="68">
        <v>200</v>
      </c>
      <c r="O13" s="59"/>
      <c r="P13" s="59"/>
      <c r="Q13" s="59"/>
      <c r="R13" s="59"/>
      <c r="S13" s="59"/>
      <c r="T13" s="59"/>
      <c r="U13" s="59"/>
      <c r="V13" s="59"/>
      <c r="W13" s="59"/>
      <c r="AA13" s="228"/>
      <c r="AQ13" s="285"/>
    </row>
    <row r="14" spans="1:43" s="45" customFormat="1" ht="65.25" customHeight="1" x14ac:dyDescent="0.25">
      <c r="A14" s="284">
        <v>2</v>
      </c>
      <c r="B14" s="62" t="s">
        <v>21</v>
      </c>
      <c r="C14" s="62" t="s">
        <v>148</v>
      </c>
      <c r="D14" s="267" t="s">
        <v>586</v>
      </c>
      <c r="E14" s="113" t="s">
        <v>379</v>
      </c>
      <c r="F14" s="67" t="s">
        <v>172</v>
      </c>
      <c r="G14" s="67" t="s">
        <v>147</v>
      </c>
      <c r="H14" s="41">
        <v>15701</v>
      </c>
      <c r="I14" s="41">
        <v>15701</v>
      </c>
      <c r="J14" s="41">
        <v>15701</v>
      </c>
      <c r="K14" s="68">
        <f>161022.57-200</f>
        <v>160822.57</v>
      </c>
      <c r="L14" s="286">
        <v>93368.65</v>
      </c>
      <c r="M14" s="286">
        <v>75215.02</v>
      </c>
      <c r="O14" s="59"/>
      <c r="P14" s="59"/>
      <c r="Q14" s="59"/>
      <c r="R14" s="59"/>
      <c r="S14" s="59"/>
      <c r="T14" s="59"/>
      <c r="U14" s="59"/>
      <c r="V14" s="59"/>
      <c r="W14" s="59"/>
      <c r="AA14" s="228"/>
      <c r="AQ14" s="285"/>
    </row>
    <row r="15" spans="1:43" s="45" customFormat="1" ht="50.1" customHeight="1" x14ac:dyDescent="0.25">
      <c r="A15" s="61">
        <v>2</v>
      </c>
      <c r="B15" s="62" t="s">
        <v>21</v>
      </c>
      <c r="C15" s="62" t="s">
        <v>148</v>
      </c>
      <c r="D15" s="296" t="s">
        <v>149</v>
      </c>
      <c r="E15" s="113" t="s">
        <v>379</v>
      </c>
      <c r="F15" s="67" t="s">
        <v>587</v>
      </c>
      <c r="G15" s="67" t="s">
        <v>147</v>
      </c>
      <c r="H15" s="41">
        <v>664.7</v>
      </c>
      <c r="I15" s="41">
        <v>664.7</v>
      </c>
      <c r="J15" s="41">
        <v>664.7</v>
      </c>
      <c r="K15" s="65">
        <v>33019.46</v>
      </c>
      <c r="L15" s="63">
        <v>33579.46</v>
      </c>
      <c r="M15" s="286">
        <v>33579.46</v>
      </c>
      <c r="N15" s="48"/>
      <c r="O15" s="59"/>
      <c r="P15" s="59"/>
      <c r="Q15" s="59"/>
      <c r="R15" s="59"/>
      <c r="S15" s="59"/>
      <c r="T15" s="59"/>
      <c r="U15" s="59"/>
      <c r="V15" s="59"/>
      <c r="W15" s="59"/>
      <c r="AQ15" s="46"/>
    </row>
    <row r="16" spans="1:43" s="45" customFormat="1" ht="50.1" customHeight="1" x14ac:dyDescent="0.25">
      <c r="A16" s="605">
        <v>2</v>
      </c>
      <c r="B16" s="606" t="s">
        <v>21</v>
      </c>
      <c r="C16" s="606" t="s">
        <v>148</v>
      </c>
      <c r="D16" s="612" t="s">
        <v>173</v>
      </c>
      <c r="E16" s="614" t="s">
        <v>379</v>
      </c>
      <c r="F16" s="361" t="s">
        <v>383</v>
      </c>
      <c r="G16" s="67" t="s">
        <v>25</v>
      </c>
      <c r="H16" s="40" t="s">
        <v>650</v>
      </c>
      <c r="I16" s="40" t="s">
        <v>29</v>
      </c>
      <c r="J16" s="40" t="s">
        <v>29</v>
      </c>
      <c r="K16" s="641">
        <v>3786.11</v>
      </c>
      <c r="L16" s="604">
        <v>0</v>
      </c>
      <c r="M16" s="604">
        <v>0</v>
      </c>
      <c r="N16" s="48"/>
      <c r="O16" s="59"/>
      <c r="P16" s="59"/>
      <c r="Q16" s="59"/>
      <c r="R16" s="59"/>
      <c r="S16" s="59"/>
      <c r="T16" s="59"/>
      <c r="U16" s="59"/>
      <c r="V16" s="59"/>
      <c r="W16" s="59"/>
      <c r="AQ16" s="46"/>
    </row>
    <row r="17" spans="1:43" s="45" customFormat="1" ht="50.1" customHeight="1" x14ac:dyDescent="0.25">
      <c r="A17" s="432"/>
      <c r="B17" s="432"/>
      <c r="C17" s="432"/>
      <c r="D17" s="613"/>
      <c r="E17" s="614"/>
      <c r="F17" s="67" t="s">
        <v>384</v>
      </c>
      <c r="G17" s="67" t="s">
        <v>25</v>
      </c>
      <c r="H17" s="40" t="s">
        <v>651</v>
      </c>
      <c r="I17" s="40" t="s">
        <v>29</v>
      </c>
      <c r="J17" s="40" t="s">
        <v>29</v>
      </c>
      <c r="K17" s="462"/>
      <c r="L17" s="432"/>
      <c r="M17" s="432"/>
      <c r="N17" s="48"/>
      <c r="O17" s="59"/>
      <c r="P17" s="59"/>
      <c r="Q17" s="59"/>
      <c r="R17" s="59"/>
      <c r="S17" s="59"/>
      <c r="T17" s="59"/>
      <c r="U17" s="59"/>
      <c r="V17" s="59"/>
      <c r="W17" s="59"/>
      <c r="AQ17" s="46"/>
    </row>
    <row r="18" spans="1:43" ht="40.5" customHeight="1" x14ac:dyDescent="0.25">
      <c r="A18" s="61">
        <v>2</v>
      </c>
      <c r="B18" s="62" t="s">
        <v>21</v>
      </c>
      <c r="C18" s="62" t="s">
        <v>150</v>
      </c>
      <c r="D18" s="296" t="s">
        <v>151</v>
      </c>
      <c r="E18" s="113" t="s">
        <v>380</v>
      </c>
      <c r="F18" s="67" t="s">
        <v>172</v>
      </c>
      <c r="G18" s="67" t="s">
        <v>147</v>
      </c>
      <c r="H18" s="41">
        <v>15650.66</v>
      </c>
      <c r="I18" s="41">
        <v>15650.66</v>
      </c>
      <c r="J18" s="41">
        <v>15650.66</v>
      </c>
      <c r="K18" s="68">
        <v>530857.35</v>
      </c>
      <c r="L18" s="64">
        <v>474259.26199999999</v>
      </c>
      <c r="M18" s="63">
        <v>474259.26199999999</v>
      </c>
    </row>
    <row r="19" spans="1:43" ht="50.1" customHeight="1" x14ac:dyDescent="0.25">
      <c r="A19" s="605">
        <v>2</v>
      </c>
      <c r="B19" s="606" t="s">
        <v>21</v>
      </c>
      <c r="C19" s="606" t="s">
        <v>174</v>
      </c>
      <c r="D19" s="296" t="s">
        <v>175</v>
      </c>
      <c r="E19" s="610" t="s">
        <v>176</v>
      </c>
      <c r="F19" s="67" t="s">
        <v>177</v>
      </c>
      <c r="G19" s="67" t="s">
        <v>25</v>
      </c>
      <c r="H19" s="41">
        <v>14</v>
      </c>
      <c r="I19" s="41">
        <v>13</v>
      </c>
      <c r="J19" s="41">
        <v>13</v>
      </c>
      <c r="K19" s="68">
        <v>153013.49</v>
      </c>
      <c r="L19" s="64">
        <v>30316.880000000001</v>
      </c>
      <c r="M19" s="64">
        <v>30316.880000000001</v>
      </c>
    </row>
    <row r="20" spans="1:43" ht="50.1" customHeight="1" x14ac:dyDescent="0.25">
      <c r="A20" s="628"/>
      <c r="B20" s="629"/>
      <c r="C20" s="629"/>
      <c r="D20" s="296" t="s">
        <v>477</v>
      </c>
      <c r="E20" s="615"/>
      <c r="F20" s="67" t="s">
        <v>478</v>
      </c>
      <c r="G20" s="67" t="s">
        <v>25</v>
      </c>
      <c r="H20" s="41">
        <v>596</v>
      </c>
      <c r="I20" s="41">
        <v>0</v>
      </c>
      <c r="J20" s="41">
        <v>0</v>
      </c>
      <c r="K20" s="68">
        <v>9730.0400000000009</v>
      </c>
      <c r="L20" s="64">
        <v>0</v>
      </c>
      <c r="M20" s="64">
        <v>0</v>
      </c>
    </row>
    <row r="21" spans="1:43" ht="50.1" customHeight="1" x14ac:dyDescent="0.25">
      <c r="A21" s="66">
        <v>2</v>
      </c>
      <c r="B21" s="62" t="s">
        <v>21</v>
      </c>
      <c r="C21" s="67" t="s">
        <v>152</v>
      </c>
      <c r="D21" s="296" t="s">
        <v>36</v>
      </c>
      <c r="E21" s="113" t="s">
        <v>153</v>
      </c>
      <c r="F21" s="67" t="s">
        <v>24</v>
      </c>
      <c r="G21" s="67" t="s">
        <v>25</v>
      </c>
      <c r="H21" s="67" t="s">
        <v>154</v>
      </c>
      <c r="I21" s="67" t="s">
        <v>154</v>
      </c>
      <c r="J21" s="67" t="s">
        <v>154</v>
      </c>
      <c r="K21" s="68">
        <v>36117.67</v>
      </c>
      <c r="L21" s="68">
        <v>40000</v>
      </c>
      <c r="M21" s="68">
        <v>40000</v>
      </c>
    </row>
    <row r="22" spans="1:43" ht="50.1" customHeight="1" x14ac:dyDescent="0.25">
      <c r="A22" s="61">
        <v>2</v>
      </c>
      <c r="B22" s="62" t="s">
        <v>21</v>
      </c>
      <c r="C22" s="62" t="s">
        <v>155</v>
      </c>
      <c r="D22" s="296" t="s">
        <v>149</v>
      </c>
      <c r="E22" s="113" t="s">
        <v>381</v>
      </c>
      <c r="F22" s="67" t="s">
        <v>156</v>
      </c>
      <c r="G22" s="66" t="s">
        <v>25</v>
      </c>
      <c r="H22" s="67" t="s">
        <v>654</v>
      </c>
      <c r="I22" s="67" t="s">
        <v>29</v>
      </c>
      <c r="J22" s="67" t="s">
        <v>29</v>
      </c>
      <c r="K22" s="68">
        <v>72760</v>
      </c>
      <c r="L22" s="68">
        <v>0</v>
      </c>
      <c r="M22" s="68">
        <v>0</v>
      </c>
    </row>
    <row r="23" spans="1:43" ht="50.1" customHeight="1" x14ac:dyDescent="0.25">
      <c r="A23" s="61">
        <v>2</v>
      </c>
      <c r="B23" s="62" t="s">
        <v>21</v>
      </c>
      <c r="C23" s="62" t="s">
        <v>157</v>
      </c>
      <c r="D23" s="296" t="s">
        <v>149</v>
      </c>
      <c r="E23" s="113" t="s">
        <v>178</v>
      </c>
      <c r="F23" s="67" t="s">
        <v>158</v>
      </c>
      <c r="G23" s="67" t="s">
        <v>159</v>
      </c>
      <c r="H23" s="67" t="s">
        <v>179</v>
      </c>
      <c r="I23" s="67" t="s">
        <v>179</v>
      </c>
      <c r="J23" s="67" t="s">
        <v>179</v>
      </c>
      <c r="K23" s="68">
        <v>325808.821</v>
      </c>
      <c r="L23" s="63">
        <v>312083.31300000002</v>
      </c>
      <c r="M23" s="63">
        <v>312083.31300000002</v>
      </c>
    </row>
    <row r="24" spans="1:43" ht="50.1" customHeight="1" x14ac:dyDescent="0.25">
      <c r="A24" s="66">
        <v>2</v>
      </c>
      <c r="B24" s="62" t="s">
        <v>21</v>
      </c>
      <c r="C24" s="67" t="s">
        <v>160</v>
      </c>
      <c r="D24" s="296" t="s">
        <v>74</v>
      </c>
      <c r="E24" s="113" t="s">
        <v>161</v>
      </c>
      <c r="F24" s="67" t="s">
        <v>162</v>
      </c>
      <c r="G24" s="67" t="s">
        <v>163</v>
      </c>
      <c r="H24" s="67" t="s">
        <v>509</v>
      </c>
      <c r="I24" s="67" t="s">
        <v>180</v>
      </c>
      <c r="J24" s="67" t="s">
        <v>180</v>
      </c>
      <c r="K24" s="68">
        <v>179752.87</v>
      </c>
      <c r="L24" s="63">
        <v>159000</v>
      </c>
      <c r="M24" s="63">
        <v>59000</v>
      </c>
    </row>
    <row r="25" spans="1:43" ht="50.1" customHeight="1" x14ac:dyDescent="0.25">
      <c r="A25" s="606" t="s">
        <v>49</v>
      </c>
      <c r="B25" s="606" t="s">
        <v>21</v>
      </c>
      <c r="C25" s="606" t="s">
        <v>164</v>
      </c>
      <c r="D25" s="612" t="s">
        <v>149</v>
      </c>
      <c r="E25" s="610" t="s">
        <v>181</v>
      </c>
      <c r="F25" s="67" t="s">
        <v>328</v>
      </c>
      <c r="G25" s="67" t="s">
        <v>25</v>
      </c>
      <c r="H25" s="67" t="s">
        <v>49</v>
      </c>
      <c r="I25" s="67" t="s">
        <v>28</v>
      </c>
      <c r="J25" s="67" t="s">
        <v>28</v>
      </c>
      <c r="K25" s="603">
        <v>50855.1</v>
      </c>
      <c r="L25" s="604">
        <v>15000</v>
      </c>
      <c r="M25" s="604">
        <v>15000</v>
      </c>
    </row>
    <row r="26" spans="1:43" ht="50.1" customHeight="1" x14ac:dyDescent="0.25">
      <c r="A26" s="432"/>
      <c r="B26" s="432"/>
      <c r="C26" s="432"/>
      <c r="D26" s="613"/>
      <c r="E26" s="611"/>
      <c r="F26" s="67" t="s">
        <v>346</v>
      </c>
      <c r="G26" s="67" t="s">
        <v>25</v>
      </c>
      <c r="H26" s="67" t="s">
        <v>329</v>
      </c>
      <c r="I26" s="67" t="s">
        <v>29</v>
      </c>
      <c r="J26" s="67" t="s">
        <v>29</v>
      </c>
      <c r="K26" s="462"/>
      <c r="L26" s="432"/>
      <c r="M26" s="432"/>
    </row>
    <row r="27" spans="1:43" ht="50.1" customHeight="1" x14ac:dyDescent="0.25">
      <c r="A27" s="62" t="s">
        <v>49</v>
      </c>
      <c r="B27" s="62" t="s">
        <v>21</v>
      </c>
      <c r="C27" s="62" t="s">
        <v>165</v>
      </c>
      <c r="D27" s="296" t="s">
        <v>36</v>
      </c>
      <c r="E27" s="113" t="s">
        <v>387</v>
      </c>
      <c r="F27" s="67" t="s">
        <v>166</v>
      </c>
      <c r="G27" s="67" t="s">
        <v>25</v>
      </c>
      <c r="H27" s="66">
        <v>3</v>
      </c>
      <c r="I27" s="66">
        <v>3</v>
      </c>
      <c r="J27" s="66">
        <v>3</v>
      </c>
      <c r="K27" s="68">
        <v>32140.67</v>
      </c>
      <c r="L27" s="63">
        <v>37160</v>
      </c>
      <c r="M27" s="63">
        <v>37160</v>
      </c>
    </row>
    <row r="28" spans="1:43" ht="50.1" customHeight="1" x14ac:dyDescent="0.25">
      <c r="A28" s="62" t="s">
        <v>49</v>
      </c>
      <c r="B28" s="62" t="s">
        <v>21</v>
      </c>
      <c r="C28" s="62" t="s">
        <v>484</v>
      </c>
      <c r="D28" s="296" t="s">
        <v>485</v>
      </c>
      <c r="E28" s="113" t="s">
        <v>482</v>
      </c>
      <c r="F28" s="67" t="s">
        <v>156</v>
      </c>
      <c r="G28" s="66" t="s">
        <v>25</v>
      </c>
      <c r="H28" s="66">
        <v>3</v>
      </c>
      <c r="I28" s="66">
        <v>0</v>
      </c>
      <c r="J28" s="66">
        <v>0</v>
      </c>
      <c r="K28" s="68">
        <v>19395</v>
      </c>
      <c r="L28" s="63">
        <v>0</v>
      </c>
      <c r="M28" s="63">
        <v>0</v>
      </c>
    </row>
    <row r="29" spans="1:43" ht="50.1" customHeight="1" x14ac:dyDescent="0.25">
      <c r="A29" s="637">
        <v>2</v>
      </c>
      <c r="B29" s="606" t="s">
        <v>21</v>
      </c>
      <c r="C29" s="637">
        <v>85711</v>
      </c>
      <c r="D29" s="297" t="s">
        <v>370</v>
      </c>
      <c r="E29" s="608" t="s">
        <v>167</v>
      </c>
      <c r="F29" s="66" t="s">
        <v>385</v>
      </c>
      <c r="G29" s="66" t="s">
        <v>25</v>
      </c>
      <c r="H29" s="66">
        <v>5</v>
      </c>
      <c r="I29" s="66">
        <v>5</v>
      </c>
      <c r="J29" s="66">
        <v>5</v>
      </c>
      <c r="K29" s="68">
        <f>14117.46+4539.35</f>
        <v>18656.809999999998</v>
      </c>
      <c r="L29" s="68">
        <v>12043.35</v>
      </c>
      <c r="M29" s="68">
        <v>12043.35</v>
      </c>
    </row>
    <row r="30" spans="1:43" ht="50.1" customHeight="1" x14ac:dyDescent="0.25">
      <c r="A30" s="638"/>
      <c r="B30" s="629"/>
      <c r="C30" s="638"/>
      <c r="D30" s="297" t="s">
        <v>182</v>
      </c>
      <c r="E30" s="636"/>
      <c r="F30" s="66" t="s">
        <v>183</v>
      </c>
      <c r="G30" s="66" t="s">
        <v>25</v>
      </c>
      <c r="H30" s="66">
        <v>8</v>
      </c>
      <c r="I30" s="66">
        <v>8</v>
      </c>
      <c r="J30" s="66">
        <v>8</v>
      </c>
      <c r="K30" s="68">
        <v>113892.57</v>
      </c>
      <c r="L30" s="68">
        <v>106175.36</v>
      </c>
      <c r="M30" s="68">
        <v>106175.36</v>
      </c>
    </row>
    <row r="31" spans="1:43" ht="50.1" customHeight="1" x14ac:dyDescent="0.25">
      <c r="A31" s="61">
        <v>2</v>
      </c>
      <c r="B31" s="62" t="s">
        <v>21</v>
      </c>
      <c r="C31" s="61">
        <v>85723</v>
      </c>
      <c r="D31" s="297" t="s">
        <v>182</v>
      </c>
      <c r="E31" s="113" t="s">
        <v>184</v>
      </c>
      <c r="F31" s="66" t="s">
        <v>386</v>
      </c>
      <c r="G31" s="66" t="s">
        <v>25</v>
      </c>
      <c r="H31" s="66">
        <v>1</v>
      </c>
      <c r="I31" s="66">
        <v>1</v>
      </c>
      <c r="J31" s="66">
        <v>1</v>
      </c>
      <c r="K31" s="68">
        <v>51671.42</v>
      </c>
      <c r="L31" s="63">
        <v>2497.04</v>
      </c>
      <c r="M31" s="63">
        <v>2497.04</v>
      </c>
    </row>
    <row r="32" spans="1:43" ht="50.1" customHeight="1" x14ac:dyDescent="0.25">
      <c r="A32" s="66">
        <v>2</v>
      </c>
      <c r="B32" s="62" t="s">
        <v>21</v>
      </c>
      <c r="C32" s="66">
        <v>85811</v>
      </c>
      <c r="D32" s="297" t="s">
        <v>36</v>
      </c>
      <c r="E32" s="294" t="s">
        <v>169</v>
      </c>
      <c r="F32" s="66" t="s">
        <v>170</v>
      </c>
      <c r="G32" s="66" t="s">
        <v>25</v>
      </c>
      <c r="H32" s="66">
        <v>35400</v>
      </c>
      <c r="I32" s="66">
        <v>35900</v>
      </c>
      <c r="J32" s="66">
        <v>36000</v>
      </c>
      <c r="K32" s="68">
        <v>483002</v>
      </c>
      <c r="L32" s="63">
        <v>483000</v>
      </c>
      <c r="M32" s="63">
        <v>483000</v>
      </c>
    </row>
    <row r="33" spans="1:42" ht="50.1" customHeight="1" x14ac:dyDescent="0.25">
      <c r="A33" s="66">
        <v>2</v>
      </c>
      <c r="B33" s="62" t="s">
        <v>21</v>
      </c>
      <c r="C33" s="66">
        <v>94214</v>
      </c>
      <c r="D33" s="297" t="s">
        <v>173</v>
      </c>
      <c r="E33" s="360" t="s">
        <v>388</v>
      </c>
      <c r="F33" s="67" t="s">
        <v>24</v>
      </c>
      <c r="G33" s="66" t="s">
        <v>25</v>
      </c>
      <c r="H33" s="66">
        <v>150</v>
      </c>
      <c r="I33" s="66">
        <v>150</v>
      </c>
      <c r="J33" s="66">
        <v>150</v>
      </c>
      <c r="K33" s="68">
        <v>798.8</v>
      </c>
      <c r="L33" s="63">
        <v>1198.8</v>
      </c>
      <c r="M33" s="63">
        <v>1198.8</v>
      </c>
    </row>
    <row r="34" spans="1:42" ht="50.1" customHeight="1" x14ac:dyDescent="0.25">
      <c r="A34" s="66">
        <v>2</v>
      </c>
      <c r="B34" s="62" t="s">
        <v>21</v>
      </c>
      <c r="C34" s="66">
        <v>94215</v>
      </c>
      <c r="D34" s="297" t="s">
        <v>173</v>
      </c>
      <c r="E34" s="360" t="s">
        <v>185</v>
      </c>
      <c r="F34" s="67" t="s">
        <v>24</v>
      </c>
      <c r="G34" s="66" t="s">
        <v>25</v>
      </c>
      <c r="H34" s="66">
        <v>302</v>
      </c>
      <c r="I34" s="66">
        <v>170</v>
      </c>
      <c r="J34" s="66">
        <v>170</v>
      </c>
      <c r="K34" s="68">
        <v>7340.36</v>
      </c>
      <c r="L34" s="63">
        <v>4152.16</v>
      </c>
      <c r="M34" s="63">
        <v>4152.16</v>
      </c>
    </row>
    <row r="35" spans="1:42" ht="71.25" customHeight="1" x14ac:dyDescent="0.25">
      <c r="A35" s="605">
        <v>2</v>
      </c>
      <c r="B35" s="606" t="s">
        <v>21</v>
      </c>
      <c r="C35" s="605">
        <v>94216</v>
      </c>
      <c r="D35" s="607" t="s">
        <v>27</v>
      </c>
      <c r="E35" s="608" t="s">
        <v>171</v>
      </c>
      <c r="F35" s="66" t="s">
        <v>632</v>
      </c>
      <c r="G35" s="66" t="s">
        <v>25</v>
      </c>
      <c r="H35" s="66">
        <v>11</v>
      </c>
      <c r="I35" s="66">
        <v>0</v>
      </c>
      <c r="J35" s="66">
        <v>0</v>
      </c>
      <c r="K35" s="603">
        <v>8007.22</v>
      </c>
      <c r="L35" s="604">
        <v>1500</v>
      </c>
      <c r="M35" s="604">
        <v>1500</v>
      </c>
    </row>
    <row r="36" spans="1:42" s="298" customFormat="1" ht="50.1" customHeight="1" x14ac:dyDescent="0.25">
      <c r="A36" s="432"/>
      <c r="B36" s="432"/>
      <c r="C36" s="432"/>
      <c r="D36" s="432"/>
      <c r="E36" s="609"/>
      <c r="F36" s="66" t="s">
        <v>631</v>
      </c>
      <c r="G36" s="66" t="s">
        <v>25</v>
      </c>
      <c r="H36" s="66">
        <v>10</v>
      </c>
      <c r="I36" s="66">
        <v>3</v>
      </c>
      <c r="J36" s="66">
        <v>3</v>
      </c>
      <c r="K36" s="432"/>
      <c r="L36" s="432"/>
      <c r="M36" s="432"/>
      <c r="N36" s="48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</row>
    <row r="37" spans="1:42" ht="71.25" customHeight="1" x14ac:dyDescent="0.25">
      <c r="A37" s="66">
        <v>2</v>
      </c>
      <c r="B37" s="67" t="s">
        <v>21</v>
      </c>
      <c r="C37" s="66">
        <v>96111</v>
      </c>
      <c r="D37" s="297" t="s">
        <v>486</v>
      </c>
      <c r="E37" s="294" t="s">
        <v>389</v>
      </c>
      <c r="F37" s="66" t="s">
        <v>24</v>
      </c>
      <c r="G37" s="66" t="s">
        <v>25</v>
      </c>
      <c r="H37" s="66">
        <v>3</v>
      </c>
      <c r="I37" s="66">
        <v>2</v>
      </c>
      <c r="J37" s="66">
        <v>2</v>
      </c>
      <c r="K37" s="68">
        <v>34772.629999999997</v>
      </c>
      <c r="L37" s="63">
        <v>63714.720000000001</v>
      </c>
      <c r="M37" s="63">
        <v>27453.67</v>
      </c>
    </row>
    <row r="38" spans="1:42" ht="30" customHeight="1" x14ac:dyDescent="0.25">
      <c r="A38" s="394">
        <v>2</v>
      </c>
      <c r="B38" s="67" t="s">
        <v>21</v>
      </c>
      <c r="C38" s="394">
        <v>96112</v>
      </c>
      <c r="D38" s="355" t="s">
        <v>74</v>
      </c>
      <c r="E38" s="362" t="s">
        <v>652</v>
      </c>
      <c r="F38" s="362" t="s">
        <v>35</v>
      </c>
      <c r="G38" s="363" t="s">
        <v>25</v>
      </c>
      <c r="H38" s="363">
        <v>0</v>
      </c>
      <c r="I38" s="363">
        <v>1</v>
      </c>
      <c r="J38" s="363">
        <v>0</v>
      </c>
      <c r="K38" s="364">
        <v>0</v>
      </c>
      <c r="L38" s="364">
        <v>300</v>
      </c>
      <c r="M38" s="364">
        <v>0</v>
      </c>
    </row>
  </sheetData>
  <autoFilter ref="A1:R37">
    <filterColumn colId="9" showButton="0"/>
    <filterColumn colId="10" showButton="0"/>
    <filterColumn colId="11" showButton="0"/>
  </autoFilter>
  <mergeCells count="49">
    <mergeCell ref="E29:E30"/>
    <mergeCell ref="C29:C30"/>
    <mergeCell ref="B29:B30"/>
    <mergeCell ref="A29:A30"/>
    <mergeCell ref="N6:N8"/>
    <mergeCell ref="M16:M17"/>
    <mergeCell ref="A16:A17"/>
    <mergeCell ref="B16:B17"/>
    <mergeCell ref="C16:C17"/>
    <mergeCell ref="D16:D17"/>
    <mergeCell ref="A25:A26"/>
    <mergeCell ref="K16:K17"/>
    <mergeCell ref="L16:L17"/>
    <mergeCell ref="K25:K26"/>
    <mergeCell ref="L25:L26"/>
    <mergeCell ref="M25:M26"/>
    <mergeCell ref="A19:A20"/>
    <mergeCell ref="B19:B20"/>
    <mergeCell ref="C19:C20"/>
    <mergeCell ref="O6:R6"/>
    <mergeCell ref="T6:W6"/>
    <mergeCell ref="F7:F9"/>
    <mergeCell ref="G7:G9"/>
    <mergeCell ref="H7:J8"/>
    <mergeCell ref="J1:M1"/>
    <mergeCell ref="A2:M2"/>
    <mergeCell ref="A3:M3"/>
    <mergeCell ref="C4:M4"/>
    <mergeCell ref="A6:A9"/>
    <mergeCell ref="B6:B9"/>
    <mergeCell ref="C6:C9"/>
    <mergeCell ref="D6:D9"/>
    <mergeCell ref="E6:E9"/>
    <mergeCell ref="F6:J6"/>
    <mergeCell ref="K6:M8"/>
    <mergeCell ref="E25:E26"/>
    <mergeCell ref="D25:D26"/>
    <mergeCell ref="C25:C26"/>
    <mergeCell ref="B25:B26"/>
    <mergeCell ref="E16:E17"/>
    <mergeCell ref="E19:E20"/>
    <mergeCell ref="K35:K36"/>
    <mergeCell ref="L35:L36"/>
    <mergeCell ref="M35:M36"/>
    <mergeCell ref="A35:A36"/>
    <mergeCell ref="B35:B36"/>
    <mergeCell ref="C35:C36"/>
    <mergeCell ref="D35:D36"/>
    <mergeCell ref="E35:E36"/>
  </mergeCells>
  <pageMargins left="0.25" right="0.25" top="0.75" bottom="0.75" header="0.3" footer="0.3"/>
  <pageSetup paperSize="9" scale="51" fitToHeight="0" orientation="landscape" r:id="rId1"/>
  <headerFooter differentFirst="1">
    <oddHeader>&amp;C&amp;"Arial Cyr,обычный"&amp;10&amp;P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"/>
  <sheetViews>
    <sheetView view="pageBreakPreview" zoomScale="70" zoomScaleNormal="85" zoomScaleSheetLayoutView="70" zoomScalePageLayoutView="70" workbookViewId="0">
      <selection activeCell="I18" sqref="I18"/>
    </sheetView>
  </sheetViews>
  <sheetFormatPr defaultColWidth="8.7109375" defaultRowHeight="15.75" x14ac:dyDescent="0.25"/>
  <cols>
    <col min="1" max="1" width="16.5703125" style="46" customWidth="1"/>
    <col min="2" max="2" width="15.7109375" style="46" customWidth="1"/>
    <col min="3" max="3" width="19" style="46" customWidth="1"/>
    <col min="4" max="4" width="18.42578125" style="46" customWidth="1"/>
    <col min="5" max="5" width="75.7109375" style="46" customWidth="1"/>
    <col min="6" max="6" width="28.85546875" style="46" customWidth="1"/>
    <col min="7" max="7" width="15.5703125" style="46" customWidth="1"/>
    <col min="8" max="8" width="14.28515625" style="46" customWidth="1"/>
    <col min="9" max="9" width="19.42578125" style="46" customWidth="1"/>
    <col min="10" max="10" width="13.140625" style="46" bestFit="1" customWidth="1"/>
    <col min="11" max="11" width="16.42578125" style="46" customWidth="1"/>
    <col min="12" max="12" width="14.42578125" style="46" customWidth="1"/>
    <col min="13" max="13" width="14.85546875" style="46" customWidth="1"/>
    <col min="14" max="14" width="80.42578125" style="48" hidden="1" customWidth="1"/>
    <col min="15" max="15" width="10.28515625" style="45" hidden="1" customWidth="1"/>
    <col min="16" max="17" width="11.5703125" style="45" hidden="1" customWidth="1"/>
    <col min="18" max="18" width="10.28515625" style="45" hidden="1" customWidth="1"/>
    <col min="19" max="20" width="8.7109375" style="45" hidden="1" bestFit="1" customWidth="1"/>
    <col min="21" max="21" width="9.140625" style="45" hidden="1" customWidth="1"/>
    <col min="22" max="23" width="10.28515625" style="45" hidden="1" customWidth="1"/>
    <col min="24" max="24" width="25.5703125" style="45" hidden="1" customWidth="1"/>
    <col min="25" max="25" width="26.85546875" style="45" customWidth="1"/>
    <col min="26" max="26" width="17.28515625" style="45" customWidth="1"/>
    <col min="27" max="27" width="16" style="45" customWidth="1"/>
    <col min="28" max="28" width="13.5703125" style="45" customWidth="1"/>
    <col min="29" max="29" width="8.7109375" style="45" bestFit="1" customWidth="1"/>
    <col min="30" max="30" width="12.28515625" style="45" bestFit="1" customWidth="1"/>
    <col min="31" max="31" width="9.140625" style="45" bestFit="1" customWidth="1"/>
    <col min="32" max="42" width="8.7109375" style="45" bestFit="1" customWidth="1"/>
    <col min="43" max="43" width="8.7109375" style="46" bestFit="1" customWidth="1"/>
    <col min="44" max="16384" width="8.7109375" style="46"/>
  </cols>
  <sheetData>
    <row r="1" spans="1:43" s="45" customFormat="1" ht="144.75" customHeight="1" x14ac:dyDescent="0.3">
      <c r="A1" s="42"/>
      <c r="B1" s="43"/>
      <c r="C1" s="43"/>
      <c r="D1" s="43"/>
      <c r="E1" s="43"/>
      <c r="F1" s="43"/>
      <c r="G1" s="43"/>
      <c r="H1" s="43"/>
      <c r="I1" s="43"/>
      <c r="J1" s="616" t="s">
        <v>491</v>
      </c>
      <c r="K1" s="616"/>
      <c r="L1" s="616"/>
      <c r="M1" s="616"/>
      <c r="N1" s="44"/>
      <c r="AQ1" s="46"/>
    </row>
    <row r="2" spans="1:43" s="45" customFormat="1" ht="18.75" customHeight="1" x14ac:dyDescent="0.25">
      <c r="A2" s="617" t="s">
        <v>0</v>
      </c>
      <c r="B2" s="617"/>
      <c r="C2" s="617"/>
      <c r="D2" s="617"/>
      <c r="E2" s="617"/>
      <c r="F2" s="617"/>
      <c r="G2" s="617"/>
      <c r="H2" s="617"/>
      <c r="I2" s="617"/>
      <c r="J2" s="617"/>
      <c r="K2" s="617"/>
      <c r="L2" s="617"/>
      <c r="M2" s="617"/>
      <c r="N2" s="47"/>
      <c r="AQ2" s="46"/>
    </row>
    <row r="3" spans="1:43" s="45" customFormat="1" ht="18.75" customHeight="1" x14ac:dyDescent="0.25">
      <c r="A3" s="617" t="s">
        <v>187</v>
      </c>
      <c r="B3" s="617"/>
      <c r="C3" s="617"/>
      <c r="D3" s="617"/>
      <c r="E3" s="617"/>
      <c r="F3" s="617"/>
      <c r="G3" s="617"/>
      <c r="H3" s="617"/>
      <c r="I3" s="617"/>
      <c r="J3" s="617"/>
      <c r="K3" s="617"/>
      <c r="L3" s="617"/>
      <c r="M3" s="617"/>
      <c r="N3" s="48"/>
      <c r="AQ3" s="46"/>
    </row>
    <row r="4" spans="1:43" s="45" customFormat="1" ht="18.75" customHeight="1" x14ac:dyDescent="0.25">
      <c r="A4" s="42"/>
      <c r="B4" s="42"/>
      <c r="C4" s="617" t="s">
        <v>2</v>
      </c>
      <c r="D4" s="617"/>
      <c r="E4" s="617"/>
      <c r="F4" s="617"/>
      <c r="G4" s="617"/>
      <c r="H4" s="617"/>
      <c r="I4" s="617"/>
      <c r="J4" s="617"/>
      <c r="K4" s="617"/>
      <c r="L4" s="617"/>
      <c r="M4" s="617"/>
      <c r="N4" s="48"/>
      <c r="AQ4" s="46"/>
    </row>
    <row r="5" spans="1:43" ht="10.5" customHeight="1" x14ac:dyDescent="0.25"/>
    <row r="6" spans="1:43" s="45" customFormat="1" ht="81.75" customHeight="1" x14ac:dyDescent="0.25">
      <c r="A6" s="618" t="s">
        <v>3</v>
      </c>
      <c r="B6" s="618" t="s">
        <v>4</v>
      </c>
      <c r="C6" s="618" t="s">
        <v>5</v>
      </c>
      <c r="D6" s="618" t="s">
        <v>6</v>
      </c>
      <c r="E6" s="618" t="s">
        <v>7</v>
      </c>
      <c r="F6" s="618" t="s">
        <v>146</v>
      </c>
      <c r="G6" s="621"/>
      <c r="H6" s="622"/>
      <c r="I6" s="622"/>
      <c r="J6" s="623"/>
      <c r="K6" s="622" t="s">
        <v>9</v>
      </c>
      <c r="L6" s="622"/>
      <c r="M6" s="623"/>
      <c r="N6" s="632" t="s">
        <v>10</v>
      </c>
      <c r="O6" s="630" t="s">
        <v>11</v>
      </c>
      <c r="P6" s="631"/>
      <c r="Q6" s="631"/>
      <c r="R6" s="630"/>
      <c r="T6" s="632" t="s">
        <v>12</v>
      </c>
      <c r="U6" s="631"/>
      <c r="V6" s="631"/>
      <c r="W6" s="630"/>
      <c r="AQ6" s="46"/>
    </row>
    <row r="7" spans="1:43" s="45" customFormat="1" ht="23.25" customHeight="1" x14ac:dyDescent="0.25">
      <c r="A7" s="619"/>
      <c r="B7" s="619"/>
      <c r="C7" s="619"/>
      <c r="D7" s="619"/>
      <c r="E7" s="619"/>
      <c r="F7" s="618" t="s">
        <v>13</v>
      </c>
      <c r="G7" s="633" t="s">
        <v>14</v>
      </c>
      <c r="H7" s="635" t="s">
        <v>15</v>
      </c>
      <c r="I7" s="635"/>
      <c r="J7" s="635"/>
      <c r="K7" s="624"/>
      <c r="L7" s="624"/>
      <c r="M7" s="625"/>
      <c r="N7" s="639"/>
      <c r="O7" s="49"/>
      <c r="P7" s="50"/>
      <c r="Q7" s="50"/>
      <c r="R7" s="50"/>
      <c r="T7" s="50"/>
      <c r="U7" s="50"/>
      <c r="V7" s="50"/>
      <c r="W7" s="50"/>
      <c r="AQ7" s="46"/>
    </row>
    <row r="8" spans="1:43" s="45" customFormat="1" ht="22.5" customHeight="1" x14ac:dyDescent="0.25">
      <c r="A8" s="619"/>
      <c r="B8" s="619"/>
      <c r="C8" s="619"/>
      <c r="D8" s="619"/>
      <c r="E8" s="619"/>
      <c r="F8" s="619"/>
      <c r="G8" s="634"/>
      <c r="H8" s="635"/>
      <c r="I8" s="635"/>
      <c r="J8" s="635"/>
      <c r="K8" s="626"/>
      <c r="L8" s="626"/>
      <c r="M8" s="627"/>
      <c r="N8" s="640"/>
      <c r="O8" s="49"/>
      <c r="P8" s="50"/>
      <c r="Q8" s="50"/>
      <c r="R8" s="50"/>
      <c r="T8" s="50"/>
      <c r="U8" s="50"/>
      <c r="V8" s="50"/>
      <c r="W8" s="50"/>
      <c r="AQ8" s="46"/>
    </row>
    <row r="9" spans="1:43" s="45" customFormat="1" ht="43.5" customHeight="1" thickBot="1" x14ac:dyDescent="0.3">
      <c r="A9" s="620"/>
      <c r="B9" s="620"/>
      <c r="C9" s="620"/>
      <c r="D9" s="620"/>
      <c r="E9" s="620"/>
      <c r="F9" s="620"/>
      <c r="G9" s="620"/>
      <c r="H9" s="51" t="s">
        <v>16</v>
      </c>
      <c r="I9" s="51" t="s">
        <v>17</v>
      </c>
      <c r="J9" s="51" t="s">
        <v>18</v>
      </c>
      <c r="K9" s="52" t="s">
        <v>16</v>
      </c>
      <c r="L9" s="52" t="s">
        <v>17</v>
      </c>
      <c r="M9" s="52" t="s">
        <v>18</v>
      </c>
      <c r="N9" s="53"/>
      <c r="O9" s="54">
        <v>2020</v>
      </c>
      <c r="P9" s="55">
        <v>2021</v>
      </c>
      <c r="Q9" s="55">
        <v>2022</v>
      </c>
      <c r="R9" s="55">
        <v>2023</v>
      </c>
      <c r="T9" s="55">
        <v>2020</v>
      </c>
      <c r="U9" s="55">
        <v>2021</v>
      </c>
      <c r="V9" s="55">
        <v>2022</v>
      </c>
      <c r="W9" s="55">
        <v>2023</v>
      </c>
      <c r="Y9" s="56"/>
      <c r="Z9" s="56"/>
      <c r="AA9" s="56"/>
      <c r="AQ9" s="46"/>
    </row>
    <row r="10" spans="1:43" s="45" customFormat="1" ht="16.5" thickBot="1" x14ac:dyDescent="0.3">
      <c r="A10" s="52">
        <v>1</v>
      </c>
      <c r="B10" s="52">
        <v>2</v>
      </c>
      <c r="C10" s="52">
        <v>3</v>
      </c>
      <c r="D10" s="52">
        <v>4</v>
      </c>
      <c r="E10" s="52">
        <v>5</v>
      </c>
      <c r="F10" s="52">
        <v>6</v>
      </c>
      <c r="G10" s="52">
        <v>7</v>
      </c>
      <c r="H10" s="52">
        <v>8</v>
      </c>
      <c r="I10" s="52">
        <v>9</v>
      </c>
      <c r="J10" s="52">
        <v>10</v>
      </c>
      <c r="K10" s="52">
        <v>11</v>
      </c>
      <c r="L10" s="52">
        <v>12</v>
      </c>
      <c r="M10" s="52">
        <v>13</v>
      </c>
      <c r="N10" s="53"/>
      <c r="Y10" s="56"/>
      <c r="Z10" s="56"/>
      <c r="AA10" s="57"/>
      <c r="AQ10" s="46"/>
    </row>
    <row r="11" spans="1:43" s="45" customFormat="1" ht="37.5" customHeight="1" thickBot="1" x14ac:dyDescent="0.3">
      <c r="A11" s="148" t="s">
        <v>285</v>
      </c>
      <c r="B11" s="148" t="s">
        <v>285</v>
      </c>
      <c r="C11" s="149" t="s">
        <v>285</v>
      </c>
      <c r="D11" s="149" t="s">
        <v>285</v>
      </c>
      <c r="E11" s="84" t="s">
        <v>20</v>
      </c>
      <c r="F11" s="148" t="s">
        <v>285</v>
      </c>
      <c r="G11" s="149" t="s">
        <v>285</v>
      </c>
      <c r="H11" s="149" t="s">
        <v>285</v>
      </c>
      <c r="I11" s="149" t="s">
        <v>285</v>
      </c>
      <c r="J11" s="149" t="s">
        <v>285</v>
      </c>
      <c r="K11" s="58">
        <f>SUM(K12:K16)</f>
        <v>127141.19</v>
      </c>
      <c r="L11" s="58">
        <f>SUM(L12:L16)</f>
        <v>19707.09</v>
      </c>
      <c r="M11" s="58">
        <f>SUM(M12:M16)</f>
        <v>13990</v>
      </c>
      <c r="N11" s="53"/>
      <c r="O11" s="59"/>
      <c r="P11" s="59"/>
      <c r="Q11" s="59"/>
      <c r="R11" s="59"/>
      <c r="S11" s="59"/>
      <c r="T11" s="59"/>
      <c r="U11" s="59"/>
      <c r="V11" s="59"/>
      <c r="W11" s="59"/>
      <c r="AA11" s="60"/>
      <c r="AQ11" s="46"/>
    </row>
    <row r="12" spans="1:43" s="45" customFormat="1" ht="50.1" customHeight="1" x14ac:dyDescent="0.25">
      <c r="A12" s="61">
        <v>2</v>
      </c>
      <c r="B12" s="62" t="s">
        <v>82</v>
      </c>
      <c r="C12" s="62" t="s">
        <v>188</v>
      </c>
      <c r="D12" s="62" t="s">
        <v>74</v>
      </c>
      <c r="E12" s="112" t="s">
        <v>189</v>
      </c>
      <c r="F12" s="62" t="s">
        <v>35</v>
      </c>
      <c r="G12" s="62" t="s">
        <v>25</v>
      </c>
      <c r="H12" s="41">
        <v>1</v>
      </c>
      <c r="I12" s="41">
        <v>1</v>
      </c>
      <c r="J12" s="41">
        <v>1</v>
      </c>
      <c r="K12" s="65">
        <v>1385</v>
      </c>
      <c r="L12" s="63">
        <v>2000</v>
      </c>
      <c r="M12" s="63">
        <v>2000</v>
      </c>
      <c r="N12" s="48"/>
      <c r="O12" s="59"/>
      <c r="P12" s="59"/>
      <c r="Q12" s="59"/>
      <c r="R12" s="59"/>
      <c r="S12" s="59"/>
      <c r="T12" s="59"/>
      <c r="U12" s="59"/>
      <c r="V12" s="59"/>
      <c r="W12" s="59"/>
      <c r="AQ12" s="46"/>
    </row>
    <row r="13" spans="1:43" s="45" customFormat="1" ht="50.1" customHeight="1" x14ac:dyDescent="0.25">
      <c r="A13" s="61">
        <v>2</v>
      </c>
      <c r="B13" s="62" t="s">
        <v>82</v>
      </c>
      <c r="C13" s="62" t="s">
        <v>190</v>
      </c>
      <c r="D13" s="62" t="s">
        <v>27</v>
      </c>
      <c r="E13" s="112" t="s">
        <v>191</v>
      </c>
      <c r="F13" s="62" t="s">
        <v>192</v>
      </c>
      <c r="G13" s="62" t="s">
        <v>193</v>
      </c>
      <c r="H13" s="70">
        <v>21.58</v>
      </c>
      <c r="I13" s="70">
        <v>21.58</v>
      </c>
      <c r="J13" s="70">
        <v>21.58</v>
      </c>
      <c r="K13" s="65">
        <v>1990</v>
      </c>
      <c r="L13" s="63">
        <v>1990</v>
      </c>
      <c r="M13" s="63">
        <v>1990</v>
      </c>
      <c r="N13" s="48"/>
      <c r="O13" s="59"/>
      <c r="P13" s="59"/>
      <c r="Q13" s="59"/>
      <c r="R13" s="59"/>
      <c r="S13" s="59"/>
      <c r="T13" s="59"/>
      <c r="U13" s="59"/>
      <c r="V13" s="59"/>
      <c r="W13" s="59"/>
      <c r="AQ13" s="46"/>
    </row>
    <row r="14" spans="1:43" ht="50.1" customHeight="1" x14ac:dyDescent="0.25">
      <c r="A14" s="61">
        <v>2</v>
      </c>
      <c r="B14" s="62" t="s">
        <v>82</v>
      </c>
      <c r="C14" s="62" t="s">
        <v>194</v>
      </c>
      <c r="D14" s="62" t="s">
        <v>74</v>
      </c>
      <c r="E14" s="112" t="s">
        <v>195</v>
      </c>
      <c r="F14" s="62" t="s">
        <v>35</v>
      </c>
      <c r="G14" s="62" t="s">
        <v>25</v>
      </c>
      <c r="H14" s="69">
        <v>0</v>
      </c>
      <c r="I14" s="69">
        <v>1</v>
      </c>
      <c r="J14" s="69">
        <v>0</v>
      </c>
      <c r="K14" s="63">
        <v>5000</v>
      </c>
      <c r="L14" s="64">
        <v>5000</v>
      </c>
      <c r="M14" s="63">
        <v>0</v>
      </c>
    </row>
    <row r="15" spans="1:43" ht="50.1" customHeight="1" x14ac:dyDescent="0.25">
      <c r="A15" s="66">
        <v>2</v>
      </c>
      <c r="B15" s="67" t="s">
        <v>82</v>
      </c>
      <c r="C15" s="67" t="s">
        <v>196</v>
      </c>
      <c r="D15" s="67" t="s">
        <v>197</v>
      </c>
      <c r="E15" s="113" t="s">
        <v>198</v>
      </c>
      <c r="F15" s="67" t="s">
        <v>24</v>
      </c>
      <c r="G15" s="67" t="s">
        <v>25</v>
      </c>
      <c r="H15" s="401" t="s">
        <v>707</v>
      </c>
      <c r="I15" s="41">
        <v>1</v>
      </c>
      <c r="J15" s="41">
        <v>1</v>
      </c>
      <c r="K15" s="68">
        <v>106250.27</v>
      </c>
      <c r="L15" s="282">
        <v>1000.79</v>
      </c>
      <c r="M15" s="282">
        <v>10000</v>
      </c>
    </row>
    <row r="16" spans="1:43" ht="60.75" customHeight="1" x14ac:dyDescent="0.25">
      <c r="A16" s="66">
        <v>2</v>
      </c>
      <c r="B16" s="62" t="s">
        <v>82</v>
      </c>
      <c r="C16" s="67" t="s">
        <v>199</v>
      </c>
      <c r="D16" s="62" t="s">
        <v>197</v>
      </c>
      <c r="E16" s="113" t="s">
        <v>200</v>
      </c>
      <c r="F16" s="67" t="s">
        <v>24</v>
      </c>
      <c r="G16" s="67" t="s">
        <v>25</v>
      </c>
      <c r="H16" s="67" t="s">
        <v>592</v>
      </c>
      <c r="I16" s="67" t="s">
        <v>201</v>
      </c>
      <c r="J16" s="67" t="s">
        <v>29</v>
      </c>
      <c r="K16" s="68">
        <v>12515.92</v>
      </c>
      <c r="L16" s="68">
        <v>9716.2999999999993</v>
      </c>
      <c r="M16" s="68">
        <v>0</v>
      </c>
    </row>
    <row r="18" spans="1:5" ht="17.25" customHeight="1" x14ac:dyDescent="0.25">
      <c r="A18" s="642" t="s">
        <v>585</v>
      </c>
      <c r="B18" s="471"/>
      <c r="C18" s="471"/>
      <c r="D18" s="471"/>
      <c r="E18" s="471"/>
    </row>
  </sheetData>
  <mergeCells count="18">
    <mergeCell ref="A18:E18"/>
    <mergeCell ref="J1:M1"/>
    <mergeCell ref="A2:M2"/>
    <mergeCell ref="A3:M3"/>
    <mergeCell ref="C4:M4"/>
    <mergeCell ref="A6:A9"/>
    <mergeCell ref="B6:B9"/>
    <mergeCell ref="C6:C9"/>
    <mergeCell ref="D6:D9"/>
    <mergeCell ref="E6:E9"/>
    <mergeCell ref="F6:J6"/>
    <mergeCell ref="K6:M8"/>
    <mergeCell ref="N6:N8"/>
    <mergeCell ref="O6:R6"/>
    <mergeCell ref="T6:W6"/>
    <mergeCell ref="F7:F9"/>
    <mergeCell ref="G7:G9"/>
    <mergeCell ref="H7:J8"/>
  </mergeCells>
  <pageMargins left="0.25" right="0.25" top="0.75" bottom="0.75" header="0.3" footer="0.3"/>
  <pageSetup paperSize="9" scale="50" fitToHeight="0" orientation="landscape" r:id="rId1"/>
  <headerFooter differentFirst="1">
    <oddHeader>&amp;C&amp;"Arial Cyr,обычный"&amp;10&amp;P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13</vt:i4>
      </vt:variant>
    </vt:vector>
  </HeadingPairs>
  <TitlesOfParts>
    <vt:vector size="27" baseType="lpstr">
      <vt:lpstr>1. Благоустройство </vt:lpstr>
      <vt:lpstr>2.Коммунальная инфраструкту </vt:lpstr>
      <vt:lpstr>3.Комфортное жилье </vt:lpstr>
      <vt:lpstr>4.Окружающая среда  </vt:lpstr>
      <vt:lpstr>5. Переселение граждан</vt:lpstr>
      <vt:lpstr>7.РП "МКИ" </vt:lpstr>
      <vt:lpstr>6.РП "ФКГС" </vt:lpstr>
      <vt:lpstr>8.Содержание территорий</vt:lpstr>
      <vt:lpstr>9.Коммунальное хозяйство</vt:lpstr>
      <vt:lpstr>10.Городские леса</vt:lpstr>
      <vt:lpstr>11.Городское развитие </vt:lpstr>
      <vt:lpstr>12.Зеленые насаждения</vt:lpstr>
      <vt:lpstr>13.Региональны проект" МКИ" (2)</vt:lpstr>
      <vt:lpstr>Лист1</vt:lpstr>
      <vt:lpstr>'11.Городское развитие '!Заголовки_для_печати</vt:lpstr>
      <vt:lpstr>'1. Благоустройство '!Область_печати</vt:lpstr>
      <vt:lpstr>'10.Городские леса'!Область_печати</vt:lpstr>
      <vt:lpstr>'11.Городское развитие '!Область_печати</vt:lpstr>
      <vt:lpstr>'12.Зеленые насаждения'!Область_печати</vt:lpstr>
      <vt:lpstr>'13.Региональны проект" МКИ" (2)'!Область_печати</vt:lpstr>
      <vt:lpstr>'2.Коммунальная инфраструкту '!Область_печати</vt:lpstr>
      <vt:lpstr>'3.Комфортное жилье '!Область_печати</vt:lpstr>
      <vt:lpstr>'4.Окружающая среда  '!Область_печати</vt:lpstr>
      <vt:lpstr>'6.РП "ФКГС" '!Область_печати</vt:lpstr>
      <vt:lpstr>'7.РП "МКИ" '!Область_печати</vt:lpstr>
      <vt:lpstr>'8.Содержание территорий'!Область_печати</vt:lpstr>
      <vt:lpstr>'9.Коммунальное хозяйство'!Область_печати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Виноградова Ольга Франковна</dc:creator>
  <cp:lastModifiedBy>Виноградова Ольга Франковна</cp:lastModifiedBy>
  <cp:lastPrinted>2025-10-16T15:47:28Z</cp:lastPrinted>
  <dcterms:created xsi:type="dcterms:W3CDTF">2025-01-10T14:28:45Z</dcterms:created>
  <dcterms:modified xsi:type="dcterms:W3CDTF">2025-10-24T12:12:37Z</dcterms:modified>
</cp:coreProperties>
</file>